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４０表" sheetId="1" r:id="rId1"/>
    <sheet name="第４１表" sheetId="2" r:id="rId2"/>
    <sheet name="第４２表" sheetId="3" r:id="rId3"/>
    <sheet name="第４３表" sheetId="4" r:id="rId4"/>
    <sheet name="第４４表" sheetId="5" r:id="rId5"/>
    <sheet name="第４５表" sheetId="6" r:id="rId6"/>
    <sheet name="第４６表" sheetId="7" r:id="rId7"/>
    <sheet name="第４７表" sheetId="8" r:id="rId8"/>
    <sheet name="第４８表" sheetId="9" r:id="rId9"/>
    <sheet name="第４９表" sheetId="10" r:id="rId10"/>
  </sheets>
  <definedNames>
    <definedName name="_xlnm.Print_Area" localSheetId="0">'第４０表'!$A$1:$AI$69</definedName>
    <definedName name="_xlnm.Print_Area" localSheetId="1">'第４１表'!$A$1:$P$69</definedName>
    <definedName name="_xlnm.Print_Area" localSheetId="2">'第４２表'!$A$1:$L$67</definedName>
    <definedName name="_xlnm.Print_Area" localSheetId="3">'第４３表'!$A$1:$AI$24</definedName>
    <definedName name="_xlnm.Print_Area" localSheetId="4">'第４４表'!$A$1:$AI$36</definedName>
    <definedName name="_xlnm.Print_Area" localSheetId="5">'第４５表'!$A$1:$W$40</definedName>
    <definedName name="_xlnm.Print_Area" localSheetId="6">'第４６表'!$A$1:$W$36</definedName>
    <definedName name="_xlnm.Print_Area" localSheetId="7">'第４７表'!$A$1:$AF$59</definedName>
    <definedName name="_xlnm.Print_Area" localSheetId="8">'第４８表'!$A$1:$AF$17</definedName>
    <definedName name="_xlnm.Print_Area" localSheetId="9">'第４９表'!$A$1:$BI$69</definedName>
  </definedNames>
  <calcPr fullCalcOnLoad="1"/>
</workbook>
</file>

<file path=xl/sharedStrings.xml><?xml version="1.0" encoding="utf-8"?>
<sst xmlns="http://schemas.openxmlformats.org/spreadsheetml/2006/main" count="1168" uniqueCount="642">
  <si>
    <t>高等学校</t>
  </si>
  <si>
    <t>専修学校（一般課程）</t>
  </si>
  <si>
    <t>就職している者</t>
  </si>
  <si>
    <t>男</t>
  </si>
  <si>
    <t>女</t>
  </si>
  <si>
    <t>計</t>
  </si>
  <si>
    <t xml:space="preserve"> </t>
  </si>
  <si>
    <t>左記以外の者</t>
  </si>
  <si>
    <t>専修学校（専門課程）</t>
  </si>
  <si>
    <t xml:space="preserve">就職率 </t>
  </si>
  <si>
    <t>（％）</t>
  </si>
  <si>
    <t>就　　職　　者</t>
  </si>
  <si>
    <t>左記以外の者</t>
  </si>
  <si>
    <t>死　　　亡</t>
  </si>
  <si>
    <t>Ａ・Ｂ・Ｃ・Ｄのうち</t>
  </si>
  <si>
    <t xml:space="preserve">大学等進学率 </t>
  </si>
  <si>
    <t>進　学　者　　Ａ</t>
  </si>
  <si>
    <t>進　学　者　　Ｂ</t>
  </si>
  <si>
    <t>等　入　学　者　Ｃ</t>
  </si>
  <si>
    <t>計</t>
  </si>
  <si>
    <t>男</t>
  </si>
  <si>
    <t>女</t>
  </si>
  <si>
    <t>短期大学</t>
  </si>
  <si>
    <t>大学・短大</t>
  </si>
  <si>
    <t>盲・聾・養護</t>
  </si>
  <si>
    <t>通信教育部</t>
  </si>
  <si>
    <t>別科</t>
  </si>
  <si>
    <t>専攻科</t>
  </si>
  <si>
    <t>高等部専攻科</t>
  </si>
  <si>
    <t>市　計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</si>
  <si>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</si>
  <si>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</si>
  <si>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</si>
  <si>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</si>
  <si>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</si>
  <si>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</si>
  <si>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</si>
  <si>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</si>
  <si>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>宮　崎　郡</t>
  </si>
  <si>
    <t>10　清　武　町</t>
  </si>
  <si>
    <t>11　田　野　町</t>
  </si>
  <si>
    <t>13　北　郷　町</t>
  </si>
  <si>
    <t>14　南　郷　町</t>
  </si>
  <si>
    <t>15　三　股　町</t>
  </si>
  <si>
    <t>１５</t>
  </si>
  <si>
    <t>１６</t>
  </si>
  <si>
    <t>17　高　城　町</t>
  </si>
  <si>
    <t>１７</t>
  </si>
  <si>
    <t>18　山　田　町</t>
  </si>
  <si>
    <t>１８</t>
  </si>
  <si>
    <t>19　高　崎　町</t>
  </si>
  <si>
    <t>１９</t>
  </si>
  <si>
    <t>20　高　原　町</t>
  </si>
  <si>
    <t>２０</t>
  </si>
  <si>
    <t>21　野　尻　町</t>
  </si>
  <si>
    <t>２１</t>
  </si>
  <si>
    <t>22　須　木　村</t>
  </si>
  <si>
    <t>２２</t>
  </si>
  <si>
    <t>23　高　岡　町</t>
  </si>
  <si>
    <t>24　国　富　町</t>
  </si>
  <si>
    <t>児　湯　郡</t>
  </si>
  <si>
    <t>26　高　鍋　町</t>
  </si>
  <si>
    <t>27　新　富　町</t>
  </si>
  <si>
    <t>29　木　城　町</t>
  </si>
  <si>
    <t>30　川　南　町</t>
  </si>
  <si>
    <t>31　都　農　町</t>
  </si>
  <si>
    <t>32　門　川　町</t>
  </si>
  <si>
    <t>３２</t>
  </si>
  <si>
    <t>33　東　郷　町</t>
  </si>
  <si>
    <t>３３</t>
  </si>
  <si>
    <t>34　南　郷　村</t>
  </si>
  <si>
    <t>３４</t>
  </si>
  <si>
    <t>35　西　郷　村</t>
  </si>
  <si>
    <t>３５</t>
  </si>
  <si>
    <t>36　北　郷　村</t>
  </si>
  <si>
    <t>３６</t>
  </si>
  <si>
    <t>37　北　方　町</t>
  </si>
  <si>
    <t>３７</t>
  </si>
  <si>
    <t>38　北　川　町</t>
  </si>
  <si>
    <t>３８</t>
  </si>
  <si>
    <t>39　北　浦　町</t>
  </si>
  <si>
    <t>３９</t>
  </si>
  <si>
    <t>40　諸　塚　村</t>
  </si>
  <si>
    <t>４０</t>
  </si>
  <si>
    <t>41　椎　葉　村</t>
  </si>
  <si>
    <t>４１</t>
  </si>
  <si>
    <t>４２</t>
  </si>
  <si>
    <t>４３</t>
  </si>
  <si>
    <t>４４</t>
  </si>
  <si>
    <t>各種学校</t>
  </si>
  <si>
    <t>専門課程</t>
  </si>
  <si>
    <t>公共職業能力</t>
  </si>
  <si>
    <t>開発施設等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</si>
  <si>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</si>
  <si>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</si>
  <si>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</si>
  <si>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</si>
  <si>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</si>
  <si>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</si>
  <si>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</si>
  <si>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</si>
  <si>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>10　清　武　町</t>
  </si>
  <si>
    <t>11　田　野　町</t>
  </si>
  <si>
    <t>13　北　郷　町</t>
  </si>
  <si>
    <t>14　南　郷　町</t>
  </si>
  <si>
    <t>15　三　股　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</si>
  <si>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</si>
  <si>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</si>
  <si>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</si>
  <si>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</si>
  <si>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</si>
  <si>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</si>
  <si>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</si>
  <si>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</si>
  <si>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t>26　高　鍋　町</t>
  </si>
  <si>
    <t>27　新　富　町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</si>
  <si>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</si>
  <si>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</si>
  <si>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</si>
  <si>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</si>
  <si>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</si>
  <si>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</si>
  <si>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</si>
  <si>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</si>
  <si>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</si>
  <si>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</si>
  <si>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</si>
  <si>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</si>
  <si>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</si>
  <si>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盲聾養護学校</t>
  </si>
  <si>
    <t>　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</si>
  <si>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</si>
  <si>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</si>
  <si>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</si>
  <si>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</si>
  <si>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</si>
  <si>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</si>
  <si>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</si>
  <si>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</si>
  <si>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</si>
  <si>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</si>
  <si>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</si>
  <si>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</si>
  <si>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</si>
  <si>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</si>
  <si>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</si>
  <si>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</si>
  <si>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</si>
  <si>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</si>
  <si>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</si>
  <si>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</si>
  <si>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</si>
  <si>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</si>
  <si>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</si>
  <si>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</si>
  <si>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</si>
  <si>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</si>
  <si>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</si>
  <si>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</si>
  <si>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</si>
  <si>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</si>
  <si>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</si>
  <si>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</si>
  <si>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</si>
  <si>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</si>
  <si>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</si>
  <si>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</si>
  <si>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</si>
  <si>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</si>
  <si>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</si>
  <si>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不</t>
  </si>
  <si>
    <t>海</t>
  </si>
  <si>
    <t>歌</t>
  </si>
  <si>
    <t>児</t>
  </si>
  <si>
    <t>道</t>
  </si>
  <si>
    <t>森</t>
  </si>
  <si>
    <t>手</t>
  </si>
  <si>
    <t>城</t>
  </si>
  <si>
    <t>田</t>
  </si>
  <si>
    <t>形</t>
  </si>
  <si>
    <t>木</t>
  </si>
  <si>
    <t>馬</t>
  </si>
  <si>
    <t>玉</t>
  </si>
  <si>
    <t>葉</t>
  </si>
  <si>
    <t>川</t>
  </si>
  <si>
    <t>潟</t>
  </si>
  <si>
    <t>井</t>
  </si>
  <si>
    <t>梨</t>
  </si>
  <si>
    <t>野</t>
  </si>
  <si>
    <t>阜</t>
  </si>
  <si>
    <t>知</t>
  </si>
  <si>
    <t>重</t>
  </si>
  <si>
    <t>賀</t>
  </si>
  <si>
    <t>都</t>
  </si>
  <si>
    <t>阪</t>
  </si>
  <si>
    <t>庫</t>
  </si>
  <si>
    <t>良</t>
  </si>
  <si>
    <t>取</t>
  </si>
  <si>
    <t>根</t>
  </si>
  <si>
    <t>口</t>
  </si>
  <si>
    <t>媛</t>
  </si>
  <si>
    <t>崎</t>
  </si>
  <si>
    <t>本</t>
  </si>
  <si>
    <t>分</t>
  </si>
  <si>
    <t>縄</t>
  </si>
  <si>
    <t>詳</t>
  </si>
  <si>
    <t>卒   業   者</t>
  </si>
  <si>
    <t>大   学   等</t>
  </si>
  <si>
    <t>公共職業能力開発</t>
  </si>
  <si>
    <t>就   職   者</t>
  </si>
  <si>
    <t>死亡・不詳</t>
  </si>
  <si>
    <t>大    学    等</t>
  </si>
  <si>
    <t>就  職  率（％）</t>
  </si>
  <si>
    <t>進   学   者   Ａ</t>
  </si>
  <si>
    <t>進   学   者   Ｂ</t>
  </si>
  <si>
    <t>等　入  学  者  Ｃ</t>
  </si>
  <si>
    <t>施設等入学者　Ｄ</t>
  </si>
  <si>
    <t>進  学  率 （％）</t>
  </si>
  <si>
    <t>総 数</t>
  </si>
  <si>
    <t>計</t>
  </si>
  <si>
    <t>男</t>
  </si>
  <si>
    <t>女</t>
  </si>
  <si>
    <t>公</t>
  </si>
  <si>
    <t>私　　立</t>
  </si>
  <si>
    <t>私</t>
  </si>
  <si>
    <t>大学</t>
  </si>
  <si>
    <t>（学部）</t>
  </si>
  <si>
    <t>一般課程等</t>
  </si>
  <si>
    <t xml:space="preserve"> 9　えびの市</t>
  </si>
  <si>
    <t>12　佐土原町</t>
  </si>
  <si>
    <t>16　山之口町</t>
  </si>
  <si>
    <t>25　綾　 　　町</t>
  </si>
  <si>
    <t>28　西米良村</t>
  </si>
  <si>
    <t>42　高千穂町</t>
  </si>
  <si>
    <t>43　日之影町</t>
  </si>
  <si>
    <t>44　五ケ瀬町</t>
  </si>
  <si>
    <t>区　分</t>
  </si>
  <si>
    <t>区分</t>
  </si>
  <si>
    <t>計</t>
  </si>
  <si>
    <t>第　１　次　産　業</t>
  </si>
  <si>
    <t>第　２　次　産　業</t>
  </si>
  <si>
    <t>農林漁業作業者</t>
  </si>
  <si>
    <t>農業</t>
  </si>
  <si>
    <t>林業</t>
  </si>
  <si>
    <t>漁業</t>
  </si>
  <si>
    <t>鉱業</t>
  </si>
  <si>
    <t>建設業</t>
  </si>
  <si>
    <t>製造業</t>
  </si>
  <si>
    <t>電気・</t>
  </si>
  <si>
    <t>不動産業</t>
  </si>
  <si>
    <t>公務</t>
  </si>
  <si>
    <t>左記</t>
  </si>
  <si>
    <t>専門的・</t>
  </si>
  <si>
    <t>事務</t>
  </si>
  <si>
    <t>販売</t>
  </si>
  <si>
    <t>保安</t>
  </si>
  <si>
    <t>農林業</t>
  </si>
  <si>
    <t>運輸・</t>
  </si>
  <si>
    <t>生産工</t>
  </si>
  <si>
    <t>ガス・</t>
  </si>
  <si>
    <t>卸売・</t>
  </si>
  <si>
    <t>金融・</t>
  </si>
  <si>
    <t>サービス</t>
  </si>
  <si>
    <t>（他に分</t>
  </si>
  <si>
    <t>以外</t>
  </si>
  <si>
    <t>技術的</t>
  </si>
  <si>
    <t>職業</t>
  </si>
  <si>
    <t>通信</t>
  </si>
  <si>
    <t>程・労務</t>
  </si>
  <si>
    <t>熱供給・</t>
  </si>
  <si>
    <t>通信業</t>
  </si>
  <si>
    <t>保険業</t>
  </si>
  <si>
    <t>業</t>
  </si>
  <si>
    <t>類されな</t>
  </si>
  <si>
    <t>従事者</t>
  </si>
  <si>
    <t>作業者</t>
  </si>
  <si>
    <t>水道業</t>
  </si>
  <si>
    <t>男</t>
  </si>
  <si>
    <t>女</t>
  </si>
  <si>
    <t>普通科</t>
  </si>
  <si>
    <t>普通</t>
  </si>
  <si>
    <t>農業科</t>
  </si>
  <si>
    <t>工業科</t>
  </si>
  <si>
    <t>工業</t>
  </si>
  <si>
    <t>商業科</t>
  </si>
  <si>
    <t>商業</t>
  </si>
  <si>
    <t>水産科</t>
  </si>
  <si>
    <t>水産</t>
  </si>
  <si>
    <t>家庭科</t>
  </si>
  <si>
    <t>家庭</t>
  </si>
  <si>
    <t>看護科</t>
  </si>
  <si>
    <t>看護</t>
  </si>
  <si>
    <t>その他</t>
  </si>
  <si>
    <t>総合学科</t>
  </si>
  <si>
    <t>総合</t>
  </si>
  <si>
    <t>全日制</t>
  </si>
  <si>
    <t>定時制</t>
  </si>
  <si>
    <t>就職者</t>
  </si>
  <si>
    <t>県内就職者</t>
  </si>
  <si>
    <t>県内就職率</t>
  </si>
  <si>
    <t>県外就職者</t>
  </si>
  <si>
    <t xml:space="preserve"> 9　えびの市</t>
  </si>
  <si>
    <t>12　佐土原町</t>
  </si>
  <si>
    <t>南那珂郡</t>
  </si>
  <si>
    <t>北諸県郡</t>
  </si>
  <si>
    <t>16　山之口町</t>
  </si>
  <si>
    <t>西諸県郡</t>
  </si>
  <si>
    <t>東諸県郡</t>
  </si>
  <si>
    <t>28　西米良村</t>
  </si>
  <si>
    <t>東臼杵郡</t>
  </si>
  <si>
    <t>西臼杵郡</t>
  </si>
  <si>
    <t>42　高千穂町</t>
  </si>
  <si>
    <t>43　日之影町</t>
  </si>
  <si>
    <t>44　五ケ瀬町</t>
  </si>
  <si>
    <t>区　分</t>
  </si>
  <si>
    <t xml:space="preserve">    全日制</t>
  </si>
  <si>
    <t>全日制</t>
  </si>
  <si>
    <t xml:space="preserve">    定時制</t>
  </si>
  <si>
    <t>定時制</t>
  </si>
  <si>
    <t>公　立</t>
  </si>
  <si>
    <t>私　立</t>
  </si>
  <si>
    <t>普　通</t>
  </si>
  <si>
    <t>農　業</t>
  </si>
  <si>
    <t>工　業</t>
  </si>
  <si>
    <t>商　業</t>
  </si>
  <si>
    <t>水　産</t>
  </si>
  <si>
    <t>家　庭</t>
  </si>
  <si>
    <t>看　護</t>
  </si>
  <si>
    <t>その他</t>
  </si>
  <si>
    <t>総　合</t>
  </si>
  <si>
    <t>　総合学科</t>
  </si>
  <si>
    <t>区　　　分</t>
  </si>
  <si>
    <t>進　学　者　総　数</t>
  </si>
  <si>
    <t>大　学　学　部</t>
  </si>
  <si>
    <t>短　期　大　学　本　科</t>
  </si>
  <si>
    <t>大学・短大別科</t>
  </si>
  <si>
    <t>高等学校専攻科</t>
  </si>
  <si>
    <t>大　学　・　短　大</t>
  </si>
  <si>
    <t>区　分</t>
  </si>
  <si>
    <t>通　信　教　育　部</t>
  </si>
  <si>
    <t>公　共　職　業　能　力</t>
  </si>
  <si>
    <t>区　分</t>
  </si>
  <si>
    <t>専　門　課　程</t>
  </si>
  <si>
    <t>開　発　施　設　等</t>
  </si>
  <si>
    <t>一　般　課　程　等</t>
  </si>
  <si>
    <t>いもの）</t>
  </si>
  <si>
    <t>高等学校（全日制・定時制の本科）</t>
  </si>
  <si>
    <t>高等学校（全日制・定時制の本科）</t>
  </si>
  <si>
    <t>高等学校（全日制・定時制の本科）</t>
  </si>
  <si>
    <t>高等学校（全日制・定時制の本科）</t>
  </si>
  <si>
    <t>第４０表　進路別卒業者数</t>
  </si>
  <si>
    <t>Ａ・Ｂ・Ｃ・Ｄのうち</t>
  </si>
  <si>
    <t>区　　分</t>
  </si>
  <si>
    <t>区　分</t>
  </si>
  <si>
    <t>計</t>
  </si>
  <si>
    <t>平成１５年</t>
  </si>
  <si>
    <t>１５年</t>
  </si>
  <si>
    <t>公　　立</t>
  </si>
  <si>
    <t>市　計</t>
  </si>
  <si>
    <t>市</t>
  </si>
  <si>
    <t xml:space="preserve"> 1　宮　崎　市</t>
  </si>
  <si>
    <t>１</t>
  </si>
  <si>
    <t xml:space="preserve"> 2　都　城　市</t>
  </si>
  <si>
    <t>２</t>
  </si>
  <si>
    <t xml:space="preserve"> 3　延　岡　市</t>
  </si>
  <si>
    <t>３</t>
  </si>
  <si>
    <t xml:space="preserve"> 4　日　南　市</t>
  </si>
  <si>
    <t>４</t>
  </si>
  <si>
    <t xml:space="preserve"> 5　小　林　市</t>
  </si>
  <si>
    <t>５</t>
  </si>
  <si>
    <t xml:space="preserve"> 6　日　向　市</t>
  </si>
  <si>
    <t>６</t>
  </si>
  <si>
    <t xml:space="preserve"> 7　串　間　市</t>
  </si>
  <si>
    <t>７</t>
  </si>
  <si>
    <t xml:space="preserve"> 8　西　都　市</t>
  </si>
  <si>
    <t>８</t>
  </si>
  <si>
    <t xml:space="preserve"> 9　えびの市</t>
  </si>
  <si>
    <t>９</t>
  </si>
  <si>
    <t>宮　崎　郡</t>
  </si>
  <si>
    <t>宮　崎</t>
  </si>
  <si>
    <t>10　清　武　町</t>
  </si>
  <si>
    <t>１０</t>
  </si>
  <si>
    <t>11　田　野　町</t>
  </si>
  <si>
    <t>１１</t>
  </si>
  <si>
    <t>12　佐土原町</t>
  </si>
  <si>
    <t>１２</t>
  </si>
  <si>
    <t>南那珂郡</t>
  </si>
  <si>
    <t>南那珂</t>
  </si>
  <si>
    <t>13　北　郷　町</t>
  </si>
  <si>
    <t>１３</t>
  </si>
  <si>
    <t>14　南　郷　町</t>
  </si>
  <si>
    <t>１４</t>
  </si>
  <si>
    <t>北諸県郡</t>
  </si>
  <si>
    <t>北諸県</t>
  </si>
  <si>
    <t>15　三　股　町</t>
  </si>
  <si>
    <t>１５</t>
  </si>
  <si>
    <t>16　山之口町</t>
  </si>
  <si>
    <t>１６</t>
  </si>
  <si>
    <t>17　高　城　町</t>
  </si>
  <si>
    <t>１７</t>
  </si>
  <si>
    <t>18　山　田　町</t>
  </si>
  <si>
    <t>１８</t>
  </si>
  <si>
    <t>19　高　崎　町</t>
  </si>
  <si>
    <t>１９</t>
  </si>
  <si>
    <t>西諸県郡</t>
  </si>
  <si>
    <t>西諸県</t>
  </si>
  <si>
    <t>20　高　原　町</t>
  </si>
  <si>
    <t>２０</t>
  </si>
  <si>
    <t>21　野　尻　町</t>
  </si>
  <si>
    <t>２１</t>
  </si>
  <si>
    <t>22　須　木　村</t>
  </si>
  <si>
    <t>２２</t>
  </si>
  <si>
    <t>東諸県郡</t>
  </si>
  <si>
    <t>東諸県</t>
  </si>
  <si>
    <t>23　高　岡　町</t>
  </si>
  <si>
    <t>２３</t>
  </si>
  <si>
    <t>24　国　富　町</t>
  </si>
  <si>
    <t>２４</t>
  </si>
  <si>
    <t>25　綾　　 　町</t>
  </si>
  <si>
    <t>２５</t>
  </si>
  <si>
    <t>児　湯　郡</t>
  </si>
  <si>
    <t>児　湯</t>
  </si>
  <si>
    <t>26　高　鍋　町</t>
  </si>
  <si>
    <t>２６</t>
  </si>
  <si>
    <t>27　新　富　町</t>
  </si>
  <si>
    <t>２７</t>
  </si>
  <si>
    <t>28　西米良村</t>
  </si>
  <si>
    <t>２８</t>
  </si>
  <si>
    <t>29　木　城　町</t>
  </si>
  <si>
    <t>２９</t>
  </si>
  <si>
    <t>30　川　南　町</t>
  </si>
  <si>
    <t>３０</t>
  </si>
  <si>
    <t>31　都　農　町</t>
  </si>
  <si>
    <t>３１</t>
  </si>
  <si>
    <t>東臼杵郡</t>
  </si>
  <si>
    <t>東臼杵</t>
  </si>
  <si>
    <t>32　門　川　町</t>
  </si>
  <si>
    <t>３２</t>
  </si>
  <si>
    <t>33　東　郷　町</t>
  </si>
  <si>
    <t>３３</t>
  </si>
  <si>
    <t>34　南　郷　村</t>
  </si>
  <si>
    <t>３４</t>
  </si>
  <si>
    <t>35　西　郷　村</t>
  </si>
  <si>
    <t>３５</t>
  </si>
  <si>
    <t>36　北　郷　村</t>
  </si>
  <si>
    <t>３６</t>
  </si>
  <si>
    <t>37　北　方　町</t>
  </si>
  <si>
    <t>３７</t>
  </si>
  <si>
    <t>38　北　川　町</t>
  </si>
  <si>
    <t>３８</t>
  </si>
  <si>
    <t>39　北　浦　町</t>
  </si>
  <si>
    <t>３９</t>
  </si>
  <si>
    <t>40　諸　塚　村</t>
  </si>
  <si>
    <t>４０</t>
  </si>
  <si>
    <t>41　椎　葉　村</t>
  </si>
  <si>
    <t>４１</t>
  </si>
  <si>
    <t>西臼杵郡</t>
  </si>
  <si>
    <t>西臼杵</t>
  </si>
  <si>
    <t>42　高千穂町</t>
  </si>
  <si>
    <t>４２</t>
  </si>
  <si>
    <t>43　日之影町</t>
  </si>
  <si>
    <t>４３</t>
  </si>
  <si>
    <t>44　五ケ瀬町</t>
  </si>
  <si>
    <t>４４</t>
  </si>
  <si>
    <t>第４１表　大学等への進学者数</t>
  </si>
  <si>
    <t>区　　　分</t>
  </si>
  <si>
    <t>合　　　計</t>
  </si>
  <si>
    <t>（本科）</t>
  </si>
  <si>
    <t>平成 １５ 年</t>
  </si>
  <si>
    <t>公　　　立</t>
  </si>
  <si>
    <t>私　　　立</t>
  </si>
  <si>
    <t>25　綾　　　 町</t>
  </si>
  <si>
    <t>第４２表 専修学校（専門課程）進学者及び専修学校（一般課程）等入学者数</t>
  </si>
  <si>
    <t>専　修　学　校</t>
  </si>
  <si>
    <t>平成 １５ 年</t>
  </si>
  <si>
    <t>市　計</t>
  </si>
  <si>
    <t>宮　崎　郡</t>
  </si>
  <si>
    <t>南那珂郡</t>
  </si>
  <si>
    <t>北諸県郡</t>
  </si>
  <si>
    <t>西諸県郡</t>
  </si>
  <si>
    <t>東諸県郡</t>
  </si>
  <si>
    <t>児　湯　郡</t>
  </si>
  <si>
    <t>東臼杵郡</t>
  </si>
  <si>
    <t>西臼杵郡</t>
  </si>
  <si>
    <t>第４３表　課程別、進路別卒業者数</t>
  </si>
  <si>
    <t>公共職業能力開発</t>
  </si>
  <si>
    <t>施設等入学者　　Ｄ</t>
  </si>
  <si>
    <t>公　　　立</t>
  </si>
  <si>
    <t>私　　　立</t>
  </si>
  <si>
    <t>第４４表　学科別、進路別卒業者数</t>
  </si>
  <si>
    <t>平成 １５ 年</t>
  </si>
  <si>
    <t>卒　　業　　者</t>
  </si>
  <si>
    <t>大　　学　　等</t>
  </si>
  <si>
    <t>不　　　詳</t>
  </si>
  <si>
    <t>総　数</t>
  </si>
  <si>
    <t>平成１５年</t>
  </si>
  <si>
    <t>１５年</t>
  </si>
  <si>
    <t>区　　分</t>
  </si>
  <si>
    <t>　農業科</t>
  </si>
  <si>
    <t>　看護科</t>
  </si>
  <si>
    <t>　その他</t>
  </si>
  <si>
    <t>　普通科</t>
  </si>
  <si>
    <t>　工業科</t>
  </si>
  <si>
    <t>　商業科</t>
  </si>
  <si>
    <t>　水産科</t>
  </si>
  <si>
    <t>　家庭科</t>
  </si>
  <si>
    <t>全　日　制</t>
  </si>
  <si>
    <t>全日制</t>
  </si>
  <si>
    <t>定　時　制</t>
  </si>
  <si>
    <t>定時制</t>
  </si>
  <si>
    <t>第４５表　学科別大学、短期大学等への進学者数</t>
  </si>
  <si>
    <t>　普通科</t>
  </si>
  <si>
    <t>　工業科</t>
  </si>
  <si>
    <t>　商業科</t>
  </si>
  <si>
    <t>　水産科</t>
  </si>
  <si>
    <t>　家庭科</t>
  </si>
  <si>
    <t>全　日　制</t>
  </si>
  <si>
    <t>全日制</t>
  </si>
  <si>
    <t>定　時　制</t>
  </si>
  <si>
    <t>定時制</t>
  </si>
  <si>
    <t>合　　　　　計</t>
  </si>
  <si>
    <t>専　　　　　修　　　　　学　　　　　校</t>
  </si>
  <si>
    <t>各　種　学　校</t>
  </si>
  <si>
    <t>　普通科</t>
  </si>
  <si>
    <t>　工業科</t>
  </si>
  <si>
    <t>　商業科</t>
  </si>
  <si>
    <t>　水産科</t>
  </si>
  <si>
    <t>　家庭科</t>
  </si>
  <si>
    <t>全　日　制</t>
  </si>
  <si>
    <t>全日制</t>
  </si>
  <si>
    <t>定　時　制</t>
  </si>
  <si>
    <t>定時制</t>
  </si>
  <si>
    <t>第４６表　学科別専修学校（専門課程）進学者及び専修学校（一般課程）等入学者数</t>
  </si>
  <si>
    <t>第４７表　学科別、産業別、職業別就職者数</t>
  </si>
  <si>
    <t>産　　　　　業　　　　　別</t>
  </si>
  <si>
    <t>職　　　　　業　　　　　別</t>
  </si>
  <si>
    <t>第　　　　　　　　３　　　　　　　　次　　　　　　　　産　　　　　　　　業</t>
  </si>
  <si>
    <t>運輸業</t>
  </si>
  <si>
    <t>サービス</t>
  </si>
  <si>
    <t>情報</t>
  </si>
  <si>
    <t>飲食店、</t>
  </si>
  <si>
    <t>医療、</t>
  </si>
  <si>
    <t>教育、</t>
  </si>
  <si>
    <t>複合サー</t>
  </si>
  <si>
    <t>小売業</t>
  </si>
  <si>
    <t>宿泊業</t>
  </si>
  <si>
    <t>福祉</t>
  </si>
  <si>
    <t>学習支</t>
  </si>
  <si>
    <t>ビス事業</t>
  </si>
  <si>
    <t>のもの</t>
  </si>
  <si>
    <t>援業</t>
  </si>
  <si>
    <t>平成１５年</t>
  </si>
  <si>
    <t>１５年</t>
  </si>
  <si>
    <t>第４８表　課程別、産業別、職業別就職者数</t>
  </si>
  <si>
    <t xml:space="preserve">                              産　　　　　業　　　　　別</t>
  </si>
  <si>
    <t xml:space="preserve">                            第　　　　　　　　３　　　　　　　　次　　　　　　　　産</t>
  </si>
  <si>
    <t>　　業</t>
  </si>
  <si>
    <t>サービス</t>
  </si>
  <si>
    <t>のもの</t>
  </si>
  <si>
    <t>第４９表　都道府県別就職者数</t>
  </si>
  <si>
    <t>区分</t>
  </si>
  <si>
    <t>市　計</t>
  </si>
  <si>
    <t>市</t>
  </si>
  <si>
    <t xml:space="preserve"> 1　宮崎市</t>
  </si>
  <si>
    <t>１</t>
  </si>
  <si>
    <t xml:space="preserve"> 2　都城市</t>
  </si>
  <si>
    <t>２</t>
  </si>
  <si>
    <t xml:space="preserve"> 3　延岡市</t>
  </si>
  <si>
    <t>３</t>
  </si>
  <si>
    <t xml:space="preserve"> 4　日南市</t>
  </si>
  <si>
    <t>４</t>
  </si>
  <si>
    <t xml:space="preserve"> 5　小林市</t>
  </si>
  <si>
    <t>５</t>
  </si>
  <si>
    <t xml:space="preserve"> 6　日向市</t>
  </si>
  <si>
    <t>６</t>
  </si>
  <si>
    <t xml:space="preserve"> 7　串間市</t>
  </si>
  <si>
    <t>７</t>
  </si>
  <si>
    <t xml:space="preserve"> 8　西都市</t>
  </si>
  <si>
    <t>８</t>
  </si>
  <si>
    <t xml:space="preserve"> 9えびの市</t>
  </si>
  <si>
    <t>９</t>
  </si>
  <si>
    <t>宮　崎　郡</t>
  </si>
  <si>
    <t>宮崎</t>
  </si>
  <si>
    <t>10　清武町</t>
  </si>
  <si>
    <t>１０</t>
  </si>
  <si>
    <t>11　田野町</t>
  </si>
  <si>
    <t>１１</t>
  </si>
  <si>
    <t>12佐土原町</t>
  </si>
  <si>
    <t>１２</t>
  </si>
  <si>
    <t>南那珂郡</t>
  </si>
  <si>
    <t>南那珂</t>
  </si>
  <si>
    <t>13　北郷町</t>
  </si>
  <si>
    <t>１３</t>
  </si>
  <si>
    <t>14　南郷町</t>
  </si>
  <si>
    <t>１４</t>
  </si>
  <si>
    <t>北諸県郡</t>
  </si>
  <si>
    <t>北諸県</t>
  </si>
  <si>
    <t>15　三股町</t>
  </si>
  <si>
    <t>16山之口町</t>
  </si>
  <si>
    <t>17　高城町</t>
  </si>
  <si>
    <t>18　山田町</t>
  </si>
  <si>
    <t>19　高崎町</t>
  </si>
  <si>
    <t>西諸県</t>
  </si>
  <si>
    <t>20　高原町</t>
  </si>
  <si>
    <t>21　野尻町</t>
  </si>
  <si>
    <t>22　須木村</t>
  </si>
  <si>
    <t>東諸県</t>
  </si>
  <si>
    <t>23　高岡町</t>
  </si>
  <si>
    <t>２３</t>
  </si>
  <si>
    <t>24　国富町</t>
  </si>
  <si>
    <t>２４</t>
  </si>
  <si>
    <t>25　綾　町</t>
  </si>
  <si>
    <t>２５</t>
  </si>
  <si>
    <t>児　湯　郡</t>
  </si>
  <si>
    <t>児湯</t>
  </si>
  <si>
    <t>26　高鍋町</t>
  </si>
  <si>
    <t>２６</t>
  </si>
  <si>
    <t>27　新富町</t>
  </si>
  <si>
    <t>２７</t>
  </si>
  <si>
    <t>28西米良村</t>
  </si>
  <si>
    <t>２８</t>
  </si>
  <si>
    <t>29　木城町</t>
  </si>
  <si>
    <t>２９</t>
  </si>
  <si>
    <t>30　川南町</t>
  </si>
  <si>
    <t>３０</t>
  </si>
  <si>
    <t>31　都農町</t>
  </si>
  <si>
    <t>３１</t>
  </si>
  <si>
    <t>東臼杵</t>
  </si>
  <si>
    <t>32　門川町</t>
  </si>
  <si>
    <t>33　東郷町</t>
  </si>
  <si>
    <t>34　南郷村</t>
  </si>
  <si>
    <t>35　西郷村</t>
  </si>
  <si>
    <t>36　北郷村</t>
  </si>
  <si>
    <t>37　北方町</t>
  </si>
  <si>
    <t>38　北川町</t>
  </si>
  <si>
    <t>39　北浦町</t>
  </si>
  <si>
    <t>40　諸塚村</t>
  </si>
  <si>
    <t>41　椎葉村</t>
  </si>
  <si>
    <t>西臼杵</t>
  </si>
  <si>
    <t>42高千穂町</t>
  </si>
  <si>
    <t>43日之影町</t>
  </si>
  <si>
    <t>44五ケ瀬町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</si>
</sst>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  <numFmt numFmtId="178" formatCode="0.00_);[Red]\(0.00\)"/>
    <numFmt numFmtId="179" formatCode="0.0_);[Red]\(0.0\)"/>
    <numFmt numFmtId="180" formatCode="#,##0_ "/>
    <numFmt numFmtId="181" formatCode="#,##0.0_ "/>
    <numFmt numFmtId="182" formatCode="0_ "/>
    <numFmt numFmtId="183" formatCode="0_);[Red]\(0\)"/>
    <numFmt numFmtId="184" formatCode="_ * #,##0.0_ ;_ * \-#,##0.0_ ;_ * &quot;-&quot;_ ;_ @_ "/>
    <numFmt numFmtId="185" formatCode="_ * #,##0.00_ ;_ * \-#,##0.00_ ;_ * &quot;-&quot;_ ;_ @_ "/>
    <numFmt numFmtId="186" formatCode="0.0%"/>
    <numFmt numFmtId="187" formatCode="_ * #,##0.00_ ;_ * \-#,##0.00_ ;_ * &quot;-&quot;?_ ;_ @_ "/>
    <numFmt numFmtId="188" formatCode="_ * #,##0.000_ ;_ * \-#,##0.000_ ;_ * &quot;-&quot;?_ ;_ @_ "/>
    <numFmt numFmtId="189" formatCode="0.0E+00"/>
    <numFmt numFmtId="190" formatCode="#,##0.0_);[Red]\(#,##0.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sz val="14"/>
      <name val="ＭＳ 明朝"/>
      <family val="1"/>
    </font>
    <font>
      <u val="single"/>
      <sz val="14"/>
      <color indexed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4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12">
    <xf numFmtId="41" fontId="0" fillId="0" borderId="0" xfId="0" applyAlignment="1">
      <alignment/>
    </xf>
    <xf numFmtId="41" fontId="0" fillId="0" borderId="0" xfId="17" applyNumberFormat="1" applyFont="1" applyFill="1" applyBorder="1" applyAlignment="1" applyProtection="1">
      <alignment horizontal="right"/>
      <protection hidden="1"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41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 horizontal="center"/>
      <protection/>
    </xf>
    <xf numFmtId="41" fontId="0" fillId="0" borderId="3" xfId="0" applyNumberFormat="1" applyFont="1" applyBorder="1" applyAlignment="1">
      <alignment/>
    </xf>
    <xf numFmtId="41" fontId="0" fillId="0" borderId="0" xfId="0" applyFont="1" applyAlignment="1" applyProtection="1">
      <alignment horizontal="center"/>
      <protection/>
    </xf>
    <xf numFmtId="41" fontId="0" fillId="0" borderId="2" xfId="0" applyFont="1" applyBorder="1" applyAlignment="1" applyProtection="1">
      <alignment horizontal="center"/>
      <protection/>
    </xf>
    <xf numFmtId="41" fontId="0" fillId="0" borderId="2" xfId="0" applyFont="1" applyBorder="1" applyAlignment="1">
      <alignment/>
    </xf>
    <xf numFmtId="41" fontId="0" fillId="0" borderId="2" xfId="0" applyFont="1" applyBorder="1" applyAlignment="1" applyProtection="1" quotePrefix="1">
      <alignment horizontal="center"/>
      <protection/>
    </xf>
    <xf numFmtId="41" fontId="0" fillId="0" borderId="2" xfId="0" applyFont="1" applyBorder="1" applyAlignment="1" applyProtection="1">
      <alignment horizontal="left"/>
      <protection/>
    </xf>
    <xf numFmtId="41" fontId="0" fillId="0" borderId="2" xfId="0" applyFont="1" applyBorder="1" applyAlignment="1" quotePrefix="1">
      <alignment/>
    </xf>
    <xf numFmtId="41" fontId="0" fillId="0" borderId="3" xfId="0" applyFont="1" applyBorder="1" applyAlignment="1" applyProtection="1" quotePrefix="1">
      <alignment horizontal="center"/>
      <protection/>
    </xf>
    <xf numFmtId="41" fontId="0" fillId="0" borderId="4" xfId="17" applyNumberFormat="1" applyFont="1" applyFill="1" applyBorder="1" applyAlignment="1" applyProtection="1">
      <alignment horizontal="right"/>
      <protection hidden="1"/>
    </xf>
    <xf numFmtId="41" fontId="0" fillId="0" borderId="5" xfId="17" applyNumberFormat="1" applyFont="1" applyFill="1" applyBorder="1" applyAlignment="1" applyProtection="1">
      <alignment horizontal="right"/>
      <protection hidden="1"/>
    </xf>
    <xf numFmtId="41" fontId="0" fillId="0" borderId="6" xfId="17" applyNumberFormat="1" applyFont="1" applyFill="1" applyBorder="1" applyAlignment="1" applyProtection="1">
      <alignment horizontal="right"/>
      <protection hidden="1"/>
    </xf>
    <xf numFmtId="41" fontId="0" fillId="0" borderId="2" xfId="17" applyNumberFormat="1" applyFont="1" applyFill="1" applyBorder="1" applyAlignment="1" applyProtection="1">
      <alignment horizontal="right"/>
      <protection hidden="1"/>
    </xf>
    <xf numFmtId="41" fontId="0" fillId="0" borderId="7" xfId="17" applyNumberFormat="1" applyFont="1" applyFill="1" applyBorder="1" applyAlignment="1" applyProtection="1">
      <alignment horizontal="right"/>
      <protection hidden="1"/>
    </xf>
    <xf numFmtId="41" fontId="0" fillId="0" borderId="3" xfId="17" applyNumberFormat="1" applyFont="1" applyFill="1" applyBorder="1" applyAlignment="1" applyProtection="1">
      <alignment horizontal="right"/>
      <protection hidden="1"/>
    </xf>
    <xf numFmtId="41" fontId="0" fillId="0" borderId="1" xfId="17" applyNumberFormat="1" applyFont="1" applyFill="1" applyBorder="1" applyAlignment="1" applyProtection="1">
      <alignment horizontal="right"/>
      <protection hidden="1"/>
    </xf>
    <xf numFmtId="41" fontId="0" fillId="0" borderId="8" xfId="17" applyNumberFormat="1" applyFont="1" applyFill="1" applyBorder="1" applyAlignment="1" applyProtection="1">
      <alignment horizontal="right"/>
      <protection hidden="1"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4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41" fontId="0" fillId="0" borderId="3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 applyProtection="1">
      <alignment/>
      <protection/>
    </xf>
    <xf numFmtId="41" fontId="0" fillId="0" borderId="8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Alignment="1" applyProtection="1">
      <alignment/>
      <protection/>
    </xf>
    <xf numFmtId="179" fontId="0" fillId="0" borderId="3" xfId="0" applyNumberFormat="1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0" fillId="0" borderId="10" xfId="0" applyNumberFormat="1" applyFont="1" applyBorder="1" applyAlignment="1" applyProtection="1">
      <alignment horizontal="center" vertical="center"/>
      <protection/>
    </xf>
    <xf numFmtId="179" fontId="0" fillId="0" borderId="0" xfId="17" applyNumberFormat="1" applyFont="1" applyFill="1" applyAlignment="1">
      <alignment/>
    </xf>
    <xf numFmtId="179" fontId="0" fillId="0" borderId="0" xfId="17" applyNumberFormat="1" applyFont="1" applyFill="1" applyBorder="1" applyAlignment="1">
      <alignment/>
    </xf>
    <xf numFmtId="179" fontId="0" fillId="0" borderId="1" xfId="17" applyNumberFormat="1" applyFont="1" applyFill="1" applyBorder="1" applyAlignment="1">
      <alignment/>
    </xf>
    <xf numFmtId="41" fontId="0" fillId="0" borderId="0" xfId="0" applyNumberFormat="1" applyFont="1" applyAlignment="1" applyProtection="1">
      <alignment/>
      <protection/>
    </xf>
    <xf numFmtId="41" fontId="0" fillId="0" borderId="1" xfId="0" applyNumberFormat="1" applyFont="1" applyBorder="1" applyAlignment="1" applyProtection="1">
      <alignment/>
      <protection/>
    </xf>
    <xf numFmtId="0" fontId="0" fillId="0" borderId="1" xfId="21" applyNumberFormat="1" applyFont="1" applyBorder="1" applyAlignment="1" applyProtection="1">
      <alignment/>
      <protection/>
    </xf>
    <xf numFmtId="0" fontId="0" fillId="0" borderId="1" xfId="21" applyNumberFormat="1" applyFont="1" applyBorder="1">
      <alignment/>
      <protection/>
    </xf>
    <xf numFmtId="0" fontId="0" fillId="0" borderId="0" xfId="21" applyNumberFormat="1" applyFont="1">
      <alignment/>
      <protection/>
    </xf>
    <xf numFmtId="0" fontId="0" fillId="0" borderId="3" xfId="21" applyNumberFormat="1" applyFont="1" applyBorder="1" applyAlignment="1" applyProtection="1">
      <alignment horizontal="center" vertical="center"/>
      <protection/>
    </xf>
    <xf numFmtId="0" fontId="0" fillId="0" borderId="10" xfId="21" applyNumberFormat="1" applyFont="1" applyBorder="1" applyAlignment="1" applyProtection="1">
      <alignment horizontal="center" vertical="center"/>
      <protection/>
    </xf>
    <xf numFmtId="41" fontId="0" fillId="0" borderId="0" xfId="21" applyNumberFormat="1" applyFont="1" applyAlignment="1" applyProtection="1">
      <alignment horizontal="center"/>
      <protection/>
    </xf>
    <xf numFmtId="41" fontId="0" fillId="0" borderId="2" xfId="21" applyNumberFormat="1" applyFont="1" applyFill="1" applyBorder="1" applyProtection="1">
      <alignment/>
      <protection/>
    </xf>
    <xf numFmtId="41" fontId="0" fillId="0" borderId="0" xfId="21" applyNumberFormat="1" applyFont="1" applyFill="1" applyProtection="1">
      <alignment/>
      <protection/>
    </xf>
    <xf numFmtId="41" fontId="0" fillId="0" borderId="0" xfId="21" applyNumberFormat="1" applyFont="1" applyFill="1" applyBorder="1" applyProtection="1">
      <alignment/>
      <protection/>
    </xf>
    <xf numFmtId="41" fontId="0" fillId="0" borderId="0" xfId="21" applyNumberFormat="1" applyFont="1" applyFill="1">
      <alignment/>
      <protection/>
    </xf>
    <xf numFmtId="41" fontId="0" fillId="0" borderId="0" xfId="21" applyNumberFormat="1" applyFont="1">
      <alignment/>
      <protection/>
    </xf>
    <xf numFmtId="41" fontId="0" fillId="0" borderId="2" xfId="21" applyNumberFormat="1" applyFont="1" applyFill="1" applyBorder="1">
      <alignment/>
      <protection/>
    </xf>
    <xf numFmtId="41" fontId="0" fillId="0" borderId="0" xfId="21" applyNumberFormat="1" applyFont="1" applyAlignment="1" applyProtection="1">
      <alignment/>
      <protection/>
    </xf>
    <xf numFmtId="41" fontId="0" fillId="0" borderId="1" xfId="21" applyNumberFormat="1" applyFont="1" applyBorder="1" applyAlignment="1" applyProtection="1">
      <alignment/>
      <protection/>
    </xf>
    <xf numFmtId="41" fontId="0" fillId="0" borderId="3" xfId="21" applyNumberFormat="1" applyFont="1" applyFill="1" applyBorder="1" applyProtection="1">
      <alignment/>
      <protection/>
    </xf>
    <xf numFmtId="41" fontId="0" fillId="0" borderId="1" xfId="21" applyNumberFormat="1" applyFont="1" applyFill="1" applyBorder="1" applyProtection="1">
      <alignment/>
      <protection/>
    </xf>
    <xf numFmtId="41" fontId="0" fillId="0" borderId="3" xfId="21" applyNumberFormat="1" applyFont="1" applyFill="1" applyBorder="1">
      <alignment/>
      <protection/>
    </xf>
    <xf numFmtId="41" fontId="0" fillId="0" borderId="1" xfId="21" applyNumberFormat="1" applyFont="1" applyFill="1" applyBorder="1">
      <alignment/>
      <protection/>
    </xf>
    <xf numFmtId="0" fontId="0" fillId="0" borderId="1" xfId="21" applyFont="1" applyBorder="1" applyAlignment="1" applyProtection="1">
      <alignment/>
      <protection/>
    </xf>
    <xf numFmtId="0" fontId="0" fillId="0" borderId="1" xfId="21" applyFont="1" applyBorder="1">
      <alignment/>
      <protection/>
    </xf>
    <xf numFmtId="0" fontId="8" fillId="0" borderId="0" xfId="21">
      <alignment/>
      <protection/>
    </xf>
    <xf numFmtId="0" fontId="0" fillId="0" borderId="3" xfId="21" applyFont="1" applyBorder="1" applyAlignment="1" applyProtection="1">
      <alignment horizontal="center" vertical="center"/>
      <protection/>
    </xf>
    <xf numFmtId="0" fontId="0" fillId="0" borderId="10" xfId="21" applyFont="1" applyBorder="1" applyAlignment="1" applyProtection="1">
      <alignment horizontal="center" vertical="center"/>
      <protection/>
    </xf>
    <xf numFmtId="41" fontId="0" fillId="0" borderId="1" xfId="21" applyNumberFormat="1" applyFont="1" applyFill="1">
      <alignment/>
      <protection/>
    </xf>
    <xf numFmtId="41" fontId="0" fillId="0" borderId="1" xfId="22" applyNumberFormat="1" applyFont="1" applyBorder="1" applyAlignment="1" applyProtection="1">
      <alignment/>
      <protection/>
    </xf>
    <xf numFmtId="41" fontId="0" fillId="0" borderId="1" xfId="22" applyNumberFormat="1" applyFont="1" applyBorder="1">
      <alignment/>
      <protection/>
    </xf>
    <xf numFmtId="41" fontId="0" fillId="0" borderId="0" xfId="22" applyNumberFormat="1" applyFont="1">
      <alignment/>
      <protection/>
    </xf>
    <xf numFmtId="41" fontId="0" fillId="0" borderId="3" xfId="22" applyNumberFormat="1" applyFont="1" applyBorder="1" applyAlignment="1" applyProtection="1">
      <alignment horizontal="center" vertical="center"/>
      <protection/>
    </xf>
    <xf numFmtId="41" fontId="0" fillId="0" borderId="10" xfId="22" applyNumberFormat="1" applyFont="1" applyBorder="1" applyAlignment="1" applyProtection="1">
      <alignment horizontal="center" vertical="center"/>
      <protection/>
    </xf>
    <xf numFmtId="41" fontId="0" fillId="0" borderId="9" xfId="22" applyNumberFormat="1" applyFont="1" applyBorder="1" applyAlignment="1" applyProtection="1">
      <alignment horizontal="center" vertical="center"/>
      <protection/>
    </xf>
    <xf numFmtId="41" fontId="0" fillId="0" borderId="9" xfId="22" applyNumberFormat="1" applyFont="1" applyBorder="1" applyAlignment="1">
      <alignment horizontal="center" vertical="center"/>
      <protection/>
    </xf>
    <xf numFmtId="41" fontId="0" fillId="0" borderId="11" xfId="22" applyNumberFormat="1" applyFont="1" applyBorder="1" applyAlignment="1" applyProtection="1">
      <alignment horizontal="center" vertical="center"/>
      <protection/>
    </xf>
    <xf numFmtId="41" fontId="0" fillId="0" borderId="0" xfId="22" applyNumberFormat="1" applyFont="1" applyAlignment="1" applyProtection="1">
      <alignment horizontal="center"/>
      <protection/>
    </xf>
    <xf numFmtId="41" fontId="0" fillId="0" borderId="2" xfId="22" applyNumberFormat="1" applyFont="1" applyFill="1" applyBorder="1" applyProtection="1">
      <alignment/>
      <protection/>
    </xf>
    <xf numFmtId="41" fontId="0" fillId="0" borderId="0" xfId="22" applyNumberFormat="1" applyFont="1" applyFill="1" applyProtection="1">
      <alignment/>
      <protection/>
    </xf>
    <xf numFmtId="181" fontId="0" fillId="0" borderId="0" xfId="22" applyNumberFormat="1" applyFont="1" applyFill="1" applyProtection="1">
      <alignment/>
      <protection/>
    </xf>
    <xf numFmtId="41" fontId="0" fillId="0" borderId="2" xfId="22" applyNumberFormat="1" applyFont="1" applyBorder="1" applyAlignment="1" applyProtection="1">
      <alignment horizontal="center"/>
      <protection/>
    </xf>
    <xf numFmtId="41" fontId="0" fillId="0" borderId="0" xfId="22" applyNumberFormat="1" applyFont="1" applyAlignment="1" applyProtection="1">
      <alignment horizontal="left"/>
      <protection/>
    </xf>
    <xf numFmtId="41" fontId="0" fillId="0" borderId="0" xfId="22" applyNumberFormat="1" applyFont="1" applyFill="1" applyBorder="1" applyProtection="1">
      <alignment/>
      <protection/>
    </xf>
    <xf numFmtId="41" fontId="0" fillId="0" borderId="0" xfId="22" applyNumberFormat="1" applyFont="1" applyFill="1">
      <alignment/>
      <protection/>
    </xf>
    <xf numFmtId="41" fontId="0" fillId="0" borderId="2" xfId="22" applyNumberFormat="1" applyFont="1" applyFill="1" applyProtection="1">
      <alignment/>
      <protection/>
    </xf>
    <xf numFmtId="41" fontId="0" fillId="0" borderId="2" xfId="22" applyNumberFormat="1" applyFont="1" applyFill="1" applyBorder="1">
      <alignment/>
      <protection/>
    </xf>
    <xf numFmtId="181" fontId="0" fillId="0" borderId="0" xfId="22" applyNumberFormat="1" applyFont="1" applyFill="1">
      <alignment/>
      <protection/>
    </xf>
    <xf numFmtId="41" fontId="0" fillId="0" borderId="2" xfId="22" applyNumberFormat="1" applyFont="1" applyBorder="1">
      <alignment/>
      <protection/>
    </xf>
    <xf numFmtId="41" fontId="0" fillId="0" borderId="1" xfId="22" applyNumberFormat="1" applyFont="1" applyBorder="1" applyAlignment="1" applyProtection="1">
      <alignment horizontal="left"/>
      <protection/>
    </xf>
    <xf numFmtId="41" fontId="0" fillId="0" borderId="3" xfId="22" applyNumberFormat="1" applyFont="1" applyFill="1" applyBorder="1" applyProtection="1">
      <alignment/>
      <protection/>
    </xf>
    <xf numFmtId="41" fontId="0" fillId="0" borderId="1" xfId="22" applyNumberFormat="1" applyFont="1" applyFill="1" applyBorder="1" applyProtection="1">
      <alignment/>
      <protection/>
    </xf>
    <xf numFmtId="41" fontId="0" fillId="0" borderId="1" xfId="22" applyNumberFormat="1" applyFont="1" applyFill="1" applyBorder="1">
      <alignment/>
      <protection/>
    </xf>
    <xf numFmtId="181" fontId="0" fillId="0" borderId="1" xfId="22" applyNumberFormat="1" applyFont="1" applyFill="1" applyBorder="1" applyProtection="1">
      <alignment/>
      <protection/>
    </xf>
    <xf numFmtId="41" fontId="0" fillId="0" borderId="3" xfId="22" applyNumberFormat="1" applyFont="1" applyBorder="1" applyAlignment="1" applyProtection="1">
      <alignment horizontal="center"/>
      <protection/>
    </xf>
    <xf numFmtId="41" fontId="0" fillId="0" borderId="0" xfId="22" applyNumberFormat="1" applyFont="1" applyBorder="1">
      <alignment/>
      <protection/>
    </xf>
    <xf numFmtId="0" fontId="11" fillId="0" borderId="0" xfId="22" applyFont="1">
      <alignment/>
      <protection/>
    </xf>
    <xf numFmtId="41" fontId="11" fillId="0" borderId="0" xfId="22" applyNumberFormat="1" applyFont="1">
      <alignment/>
      <protection/>
    </xf>
    <xf numFmtId="41" fontId="0" fillId="0" borderId="0" xfId="22" applyNumberFormat="1" applyFont="1" applyAlignment="1" applyProtection="1">
      <alignment/>
      <protection/>
    </xf>
    <xf numFmtId="41" fontId="0" fillId="0" borderId="4" xfId="22" applyNumberFormat="1" applyFont="1" applyFill="1" applyBorder="1">
      <alignment/>
      <protection/>
    </xf>
    <xf numFmtId="41" fontId="0" fillId="0" borderId="5" xfId="22" applyNumberFormat="1" applyFont="1" applyFill="1" applyBorder="1">
      <alignment/>
      <protection/>
    </xf>
    <xf numFmtId="41" fontId="0" fillId="0" borderId="6" xfId="22" applyNumberFormat="1" applyFont="1" applyFill="1" applyBorder="1">
      <alignment/>
      <protection/>
    </xf>
    <xf numFmtId="179" fontId="0" fillId="0" borderId="0" xfId="22" applyNumberFormat="1" applyFont="1" applyFill="1">
      <alignment/>
      <protection/>
    </xf>
    <xf numFmtId="41" fontId="0" fillId="0" borderId="0" xfId="22" applyNumberFormat="1" applyFont="1" applyFill="1" applyBorder="1">
      <alignment/>
      <protection/>
    </xf>
    <xf numFmtId="41" fontId="0" fillId="0" borderId="7" xfId="22" applyNumberFormat="1" applyFont="1" applyFill="1" applyBorder="1" applyProtection="1">
      <alignment/>
      <protection/>
    </xf>
    <xf numFmtId="41" fontId="0" fillId="0" borderId="7" xfId="22" applyNumberFormat="1" applyFont="1" applyFill="1" applyBorder="1">
      <alignment/>
      <protection/>
    </xf>
    <xf numFmtId="41" fontId="0" fillId="0" borderId="0" xfId="22" applyNumberFormat="1" applyFont="1" applyBorder="1" applyAlignment="1" applyProtection="1">
      <alignment horizontal="center"/>
      <protection/>
    </xf>
    <xf numFmtId="41" fontId="0" fillId="0" borderId="0" xfId="22" applyNumberFormat="1" applyFont="1" applyAlignment="1">
      <alignment/>
      <protection/>
    </xf>
    <xf numFmtId="179" fontId="0" fillId="0" borderId="0" xfId="22" applyNumberFormat="1" applyFont="1" applyFill="1" applyProtection="1">
      <alignment/>
      <protection/>
    </xf>
    <xf numFmtId="41" fontId="0" fillId="0" borderId="2" xfId="22" applyNumberFormat="1" applyFont="1" applyBorder="1" applyAlignment="1">
      <alignment horizontal="center"/>
      <protection/>
    </xf>
    <xf numFmtId="179" fontId="0" fillId="0" borderId="0" xfId="22" applyNumberFormat="1" applyFont="1" applyFill="1" applyBorder="1">
      <alignment/>
      <protection/>
    </xf>
    <xf numFmtId="41" fontId="0" fillId="0" borderId="8" xfId="22" applyNumberFormat="1" applyFont="1" applyBorder="1" applyAlignment="1" applyProtection="1">
      <alignment horizontal="center"/>
      <protection/>
    </xf>
    <xf numFmtId="41" fontId="0" fillId="0" borderId="3" xfId="22" applyNumberFormat="1" applyFont="1" applyFill="1" applyBorder="1">
      <alignment/>
      <protection/>
    </xf>
    <xf numFmtId="41" fontId="0" fillId="0" borderId="8" xfId="22" applyNumberFormat="1" applyFont="1" applyFill="1" applyBorder="1">
      <alignment/>
      <protection/>
    </xf>
    <xf numFmtId="179" fontId="0" fillId="0" borderId="1" xfId="22" applyNumberFormat="1" applyFont="1" applyFill="1" applyBorder="1">
      <alignment/>
      <protection/>
    </xf>
    <xf numFmtId="0" fontId="8" fillId="0" borderId="1" xfId="22" applyBorder="1">
      <alignment/>
      <protection/>
    </xf>
    <xf numFmtId="41" fontId="0" fillId="0" borderId="0" xfId="22" applyNumberFormat="1" applyFont="1" applyBorder="1" applyAlignment="1" applyProtection="1">
      <alignment horizontal="left"/>
      <protection/>
    </xf>
    <xf numFmtId="41" fontId="0" fillId="0" borderId="0" xfId="22" applyNumberFormat="1" applyFont="1" applyProtection="1">
      <alignment/>
      <protection/>
    </xf>
    <xf numFmtId="0" fontId="8" fillId="0" borderId="0" xfId="22">
      <alignment/>
      <protection/>
    </xf>
    <xf numFmtId="41" fontId="0" fillId="0" borderId="0" xfId="22" applyNumberFormat="1" applyFont="1" applyFill="1" applyAlignment="1" applyProtection="1">
      <alignment horizontal="left"/>
      <protection/>
    </xf>
    <xf numFmtId="41" fontId="0" fillId="0" borderId="1" xfId="22" applyNumberFormat="1" applyFont="1" applyFill="1" applyBorder="1" applyAlignment="1" applyProtection="1">
      <alignment horizontal="left"/>
      <protection/>
    </xf>
    <xf numFmtId="41" fontId="0" fillId="0" borderId="12" xfId="22" applyNumberFormat="1" applyFont="1" applyBorder="1" applyAlignment="1" applyProtection="1">
      <alignment horizontal="center" vertical="center"/>
      <protection/>
    </xf>
    <xf numFmtId="41" fontId="0" fillId="0" borderId="13" xfId="22" applyNumberFormat="1" applyFont="1" applyBorder="1" applyAlignment="1" applyProtection="1">
      <alignment horizontal="center" vertical="center"/>
      <protection/>
    </xf>
    <xf numFmtId="0" fontId="0" fillId="0" borderId="0" xfId="23" applyFont="1" applyProtection="1">
      <alignment/>
      <protection hidden="1"/>
    </xf>
    <xf numFmtId="0" fontId="0" fillId="0" borderId="0" xfId="23" applyFont="1">
      <alignment/>
      <protection/>
    </xf>
    <xf numFmtId="0" fontId="8" fillId="0" borderId="0" xfId="23">
      <alignment/>
      <protection/>
    </xf>
    <xf numFmtId="0" fontId="0" fillId="0" borderId="14" xfId="23" applyFont="1" applyBorder="1" applyAlignment="1" applyProtection="1">
      <alignment horizontal="center" vertical="center"/>
      <protection hidden="1"/>
    </xf>
    <xf numFmtId="0" fontId="0" fillId="0" borderId="14" xfId="23" applyFont="1" applyBorder="1" applyAlignment="1" applyProtection="1">
      <alignment vertical="center"/>
      <protection hidden="1"/>
    </xf>
    <xf numFmtId="0" fontId="5" fillId="0" borderId="14" xfId="23" applyFont="1" applyBorder="1" applyAlignment="1" applyProtection="1">
      <alignment horizontal="center" vertical="center"/>
      <protection hidden="1"/>
    </xf>
    <xf numFmtId="0" fontId="5" fillId="0" borderId="14" xfId="23" applyFont="1" applyBorder="1" applyAlignment="1" applyProtection="1">
      <alignment vertical="center"/>
      <protection hidden="1"/>
    </xf>
    <xf numFmtId="0" fontId="12" fillId="0" borderId="14" xfId="23" applyFont="1" applyBorder="1" applyAlignment="1" applyProtection="1">
      <alignment vertical="center"/>
      <protection hidden="1"/>
    </xf>
    <xf numFmtId="0" fontId="5" fillId="0" borderId="15" xfId="23" applyFont="1" applyBorder="1" applyAlignment="1" applyProtection="1">
      <alignment horizontal="center" vertical="center"/>
      <protection hidden="1"/>
    </xf>
    <xf numFmtId="0" fontId="5" fillId="0" borderId="15" xfId="23" applyFont="1" applyBorder="1" applyAlignment="1" applyProtection="1">
      <alignment vertical="center"/>
      <protection hidden="1"/>
    </xf>
    <xf numFmtId="0" fontId="12" fillId="0" borderId="0" xfId="23" applyFont="1" applyAlignment="1" applyProtection="1">
      <alignment vertical="center"/>
      <protection hidden="1"/>
    </xf>
    <xf numFmtId="0" fontId="12" fillId="0" borderId="15" xfId="23" applyFont="1" applyBorder="1" applyAlignment="1" applyProtection="1">
      <alignment vertical="center"/>
      <protection hidden="1"/>
    </xf>
    <xf numFmtId="0" fontId="5" fillId="0" borderId="10" xfId="23" applyFont="1" applyBorder="1" applyAlignment="1" applyProtection="1">
      <alignment horizontal="center" vertical="center"/>
      <protection hidden="1"/>
    </xf>
    <xf numFmtId="0" fontId="5" fillId="0" borderId="10" xfId="23" applyFont="1" applyBorder="1" applyAlignment="1" applyProtection="1">
      <alignment vertic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0" fillId="0" borderId="1" xfId="23" applyFont="1" applyBorder="1" applyAlignment="1" applyProtection="1">
      <alignment horizontal="center"/>
      <protection hidden="1"/>
    </xf>
    <xf numFmtId="41" fontId="0" fillId="0" borderId="10" xfId="17" applyNumberFormat="1" applyFont="1" applyFill="1" applyBorder="1" applyAlignment="1" applyProtection="1">
      <alignment horizontal="right"/>
      <protection hidden="1"/>
    </xf>
    <xf numFmtId="0" fontId="0" fillId="0" borderId="12" xfId="23" applyFont="1" applyBorder="1" applyAlignment="1" applyProtection="1">
      <alignment vertical="center"/>
      <protection hidden="1"/>
    </xf>
    <xf numFmtId="0" fontId="0" fillId="0" borderId="13" xfId="23" applyFont="1" applyBorder="1" applyAlignment="1" applyProtection="1">
      <alignment vertical="center"/>
      <protection hidden="1"/>
    </xf>
    <xf numFmtId="41" fontId="0" fillId="0" borderId="1" xfId="24" applyNumberFormat="1" applyFont="1" applyBorder="1" applyAlignment="1" applyProtection="1">
      <alignment horizontal="left"/>
      <protection/>
    </xf>
    <xf numFmtId="41" fontId="0" fillId="0" borderId="1" xfId="24" applyNumberFormat="1" applyFont="1" applyBorder="1">
      <alignment/>
      <protection/>
    </xf>
    <xf numFmtId="41" fontId="0" fillId="0" borderId="0" xfId="24" applyNumberFormat="1" applyFont="1">
      <alignment/>
      <protection/>
    </xf>
    <xf numFmtId="41" fontId="0" fillId="0" borderId="2" xfId="24" applyNumberFormat="1" applyFont="1" applyBorder="1">
      <alignment/>
      <protection/>
    </xf>
    <xf numFmtId="41" fontId="0" fillId="0" borderId="14" xfId="24" applyNumberFormat="1" applyFont="1" applyBorder="1">
      <alignment/>
      <protection/>
    </xf>
    <xf numFmtId="41" fontId="0" fillId="0" borderId="7" xfId="24" applyNumberFormat="1" applyFont="1" applyBorder="1" applyAlignment="1">
      <alignment horizontal="center" vertical="center"/>
      <protection/>
    </xf>
    <xf numFmtId="41" fontId="0" fillId="0" borderId="8" xfId="24" applyNumberFormat="1" applyFont="1" applyBorder="1" applyAlignment="1">
      <alignment horizontal="center" vertical="center"/>
      <protection/>
    </xf>
    <xf numFmtId="41" fontId="0" fillId="0" borderId="2" xfId="24" applyNumberFormat="1" applyFont="1" applyBorder="1" applyAlignment="1" applyProtection="1">
      <alignment horizontal="center"/>
      <protection/>
    </xf>
    <xf numFmtId="41" fontId="0" fillId="0" borderId="15" xfId="24" applyNumberFormat="1" applyFont="1" applyBorder="1" applyAlignment="1" applyProtection="1">
      <alignment horizontal="center"/>
      <protection/>
    </xf>
    <xf numFmtId="41" fontId="0" fillId="0" borderId="14" xfId="24" applyNumberFormat="1" applyFont="1" applyBorder="1" applyAlignment="1" applyProtection="1">
      <alignment horizontal="center"/>
      <protection/>
    </xf>
    <xf numFmtId="41" fontId="0" fillId="0" borderId="15" xfId="24" applyNumberFormat="1" applyFont="1" applyBorder="1">
      <alignment/>
      <protection/>
    </xf>
    <xf numFmtId="41" fontId="0" fillId="0" borderId="10" xfId="24" applyNumberFormat="1" applyFont="1" applyBorder="1" applyAlignment="1" applyProtection="1">
      <alignment horizontal="center"/>
      <protection/>
    </xf>
    <xf numFmtId="41" fontId="0" fillId="0" borderId="3" xfId="24" applyNumberFormat="1" applyFont="1" applyBorder="1">
      <alignment/>
      <protection/>
    </xf>
    <xf numFmtId="41" fontId="0" fillId="0" borderId="10" xfId="24" applyNumberFormat="1" applyFont="1" applyBorder="1">
      <alignment/>
      <protection/>
    </xf>
    <xf numFmtId="41" fontId="0" fillId="0" borderId="0" xfId="24" applyNumberFormat="1" applyFont="1" applyAlignment="1" applyProtection="1">
      <alignment horizontal="center"/>
      <protection/>
    </xf>
    <xf numFmtId="41" fontId="7" fillId="0" borderId="2" xfId="24" applyNumberFormat="1" applyFont="1" applyBorder="1" applyProtection="1">
      <alignment/>
      <protection/>
    </xf>
    <xf numFmtId="41" fontId="7" fillId="0" borderId="0" xfId="24" applyNumberFormat="1" applyFont="1" applyBorder="1" applyProtection="1">
      <alignment/>
      <protection/>
    </xf>
    <xf numFmtId="41" fontId="0" fillId="0" borderId="2" xfId="24" applyNumberFormat="1" applyFont="1" applyFill="1" applyBorder="1" applyProtection="1">
      <alignment/>
      <protection/>
    </xf>
    <xf numFmtId="41" fontId="0" fillId="0" borderId="0" xfId="24" applyNumberFormat="1" applyFont="1" applyFill="1" applyBorder="1" applyProtection="1">
      <alignment/>
      <protection/>
    </xf>
    <xf numFmtId="185" fontId="0" fillId="0" borderId="2" xfId="24" applyNumberFormat="1" applyFont="1" applyFill="1" applyBorder="1" applyProtection="1">
      <alignment/>
      <protection/>
    </xf>
    <xf numFmtId="41" fontId="0" fillId="0" borderId="0" xfId="24" applyNumberFormat="1" applyFont="1" applyBorder="1">
      <alignment/>
      <protection/>
    </xf>
    <xf numFmtId="41" fontId="0" fillId="0" borderId="2" xfId="24" applyNumberFormat="1" applyFont="1" applyFill="1" applyBorder="1">
      <alignment/>
      <protection/>
    </xf>
    <xf numFmtId="41" fontId="0" fillId="0" borderId="0" xfId="24" applyNumberFormat="1" applyFont="1" applyFill="1" applyBorder="1">
      <alignment/>
      <protection/>
    </xf>
    <xf numFmtId="41" fontId="0" fillId="0" borderId="0" xfId="24" applyNumberFormat="1" applyFont="1" applyAlignment="1" applyProtection="1">
      <alignment/>
      <protection/>
    </xf>
    <xf numFmtId="185" fontId="7" fillId="0" borderId="2" xfId="24" applyNumberFormat="1" applyFont="1" applyFill="1" applyBorder="1" applyProtection="1">
      <alignment/>
      <protection/>
    </xf>
    <xf numFmtId="41" fontId="0" fillId="0" borderId="0" xfId="24" applyNumberFormat="1" applyFont="1" applyFill="1">
      <alignment/>
      <protection/>
    </xf>
    <xf numFmtId="41" fontId="0" fillId="0" borderId="0" xfId="24" applyNumberFormat="1" applyFont="1" applyFill="1" applyProtection="1">
      <alignment/>
      <protection/>
    </xf>
    <xf numFmtId="180" fontId="0" fillId="0" borderId="2" xfId="24" applyNumberFormat="1" applyFont="1" applyBorder="1" applyAlignment="1" applyProtection="1" quotePrefix="1">
      <alignment horizontal="center"/>
      <protection/>
    </xf>
    <xf numFmtId="41" fontId="0" fillId="0" borderId="0" xfId="24" applyNumberFormat="1" applyFont="1" applyBorder="1" applyProtection="1">
      <alignment/>
      <protection/>
    </xf>
    <xf numFmtId="41" fontId="0" fillId="0" borderId="0" xfId="24" applyNumberFormat="1" applyFont="1" applyFill="1" applyAlignment="1" applyProtection="1">
      <alignment horizontal="right"/>
      <protection/>
    </xf>
    <xf numFmtId="41" fontId="0" fillId="0" borderId="2" xfId="24" applyNumberFormat="1" applyFont="1" applyFill="1" applyBorder="1" applyAlignment="1" applyProtection="1">
      <alignment horizontal="right"/>
      <protection/>
    </xf>
    <xf numFmtId="41" fontId="0" fillId="0" borderId="2" xfId="24" applyNumberFormat="1" applyFont="1" applyBorder="1" applyProtection="1">
      <alignment/>
      <protection/>
    </xf>
    <xf numFmtId="41" fontId="0" fillId="0" borderId="2" xfId="24" applyNumberFormat="1" applyFont="1" applyBorder="1" applyAlignment="1">
      <alignment/>
      <protection/>
    </xf>
    <xf numFmtId="41" fontId="7" fillId="0" borderId="2" xfId="24" applyNumberFormat="1" applyFont="1" applyBorder="1">
      <alignment/>
      <protection/>
    </xf>
    <xf numFmtId="41" fontId="7" fillId="0" borderId="0" xfId="24" applyNumberFormat="1" applyFont="1" applyBorder="1">
      <alignment/>
      <protection/>
    </xf>
    <xf numFmtId="41" fontId="7" fillId="0" borderId="2" xfId="24" applyNumberFormat="1" applyFont="1" applyFill="1" applyBorder="1" applyProtection="1">
      <alignment/>
      <protection/>
    </xf>
    <xf numFmtId="41" fontId="0" fillId="0" borderId="0" xfId="24" applyNumberFormat="1" applyFont="1" applyFill="1" applyBorder="1" applyAlignment="1" applyProtection="1">
      <alignment horizontal="right"/>
      <protection/>
    </xf>
    <xf numFmtId="41" fontId="0" fillId="0" borderId="2" xfId="24" applyNumberFormat="1" applyFont="1" applyBorder="1" applyAlignment="1" applyProtection="1" quotePrefix="1">
      <alignment horizontal="center"/>
      <protection/>
    </xf>
    <xf numFmtId="41" fontId="0" fillId="0" borderId="2" xfId="24" applyNumberFormat="1" applyFont="1" applyBorder="1" applyAlignment="1" applyProtection="1">
      <alignment horizontal="left"/>
      <protection/>
    </xf>
    <xf numFmtId="41" fontId="0" fillId="0" borderId="0" xfId="24" applyNumberFormat="1" applyFont="1" applyBorder="1" applyAlignment="1" applyProtection="1">
      <alignment horizontal="left"/>
      <protection/>
    </xf>
    <xf numFmtId="41" fontId="0" fillId="0" borderId="2" xfId="24" applyNumberFormat="1" applyFont="1" applyFill="1" applyBorder="1" applyAlignment="1" applyProtection="1">
      <alignment horizontal="left"/>
      <protection/>
    </xf>
    <xf numFmtId="41" fontId="0" fillId="0" borderId="0" xfId="24" applyNumberFormat="1" applyFont="1" applyFill="1" applyBorder="1" applyAlignment="1" applyProtection="1">
      <alignment horizontal="left"/>
      <protection/>
    </xf>
    <xf numFmtId="41" fontId="7" fillId="0" borderId="0" xfId="24" applyNumberFormat="1" applyFont="1">
      <alignment/>
      <protection/>
    </xf>
    <xf numFmtId="41" fontId="0" fillId="0" borderId="7" xfId="24" applyNumberFormat="1" applyFont="1" applyFill="1" applyBorder="1">
      <alignment/>
      <protection/>
    </xf>
    <xf numFmtId="41" fontId="0" fillId="0" borderId="1" xfId="24" applyNumberFormat="1" applyFont="1" applyBorder="1" applyAlignment="1" applyProtection="1">
      <alignment/>
      <protection/>
    </xf>
    <xf numFmtId="41" fontId="7" fillId="0" borderId="3" xfId="24" applyNumberFormat="1" applyFont="1" applyBorder="1" applyProtection="1">
      <alignment/>
      <protection/>
    </xf>
    <xf numFmtId="41" fontId="0" fillId="0" borderId="3" xfId="24" applyNumberFormat="1" applyFont="1" applyFill="1" applyBorder="1" applyProtection="1">
      <alignment/>
      <protection/>
    </xf>
    <xf numFmtId="41" fontId="0" fillId="0" borderId="1" xfId="24" applyNumberFormat="1" applyFont="1" applyFill="1" applyBorder="1">
      <alignment/>
      <protection/>
    </xf>
    <xf numFmtId="41" fontId="0" fillId="0" borderId="8" xfId="24" applyNumberFormat="1" applyFont="1" applyFill="1" applyBorder="1">
      <alignment/>
      <protection/>
    </xf>
    <xf numFmtId="41" fontId="0" fillId="0" borderId="1" xfId="24" applyNumberFormat="1" applyFont="1" applyFill="1" applyBorder="1" applyAlignment="1" applyProtection="1">
      <alignment horizontal="right"/>
      <protection/>
    </xf>
    <xf numFmtId="41" fontId="0" fillId="0" borderId="1" xfId="24" applyNumberFormat="1" applyFont="1" applyFill="1" applyBorder="1" applyProtection="1">
      <alignment/>
      <protection/>
    </xf>
    <xf numFmtId="41" fontId="0" fillId="0" borderId="3" xfId="24" applyNumberFormat="1" applyFont="1" applyBorder="1" applyAlignment="1" applyProtection="1" quotePrefix="1">
      <alignment horizontal="center"/>
      <protection/>
    </xf>
    <xf numFmtId="0" fontId="0" fillId="0" borderId="8" xfId="21" applyNumberFormat="1" applyFont="1" applyBorder="1" applyAlignment="1">
      <alignment horizontal="center" vertical="center"/>
      <protection/>
    </xf>
    <xf numFmtId="0" fontId="0" fillId="0" borderId="5" xfId="21" applyNumberFormat="1" applyFont="1" applyBorder="1" applyAlignment="1">
      <alignment horizontal="center" vertical="center"/>
      <protection/>
    </xf>
    <xf numFmtId="0" fontId="0" fillId="0" borderId="6" xfId="21" applyNumberFormat="1" applyFont="1" applyBorder="1" applyAlignment="1">
      <alignment horizontal="center" vertical="center"/>
      <protection/>
    </xf>
    <xf numFmtId="0" fontId="0" fillId="0" borderId="3" xfId="21" applyNumberFormat="1" applyFont="1" applyBorder="1" applyAlignment="1">
      <alignment horizontal="center" vertical="center"/>
      <protection/>
    </xf>
    <xf numFmtId="41" fontId="0" fillId="0" borderId="6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/>
    </xf>
    <xf numFmtId="41" fontId="0" fillId="0" borderId="8" xfId="0" applyNumberFormat="1" applyFont="1" applyBorder="1" applyAlignment="1">
      <alignment horizontal="center" vertical="center"/>
    </xf>
    <xf numFmtId="0" fontId="0" fillId="0" borderId="1" xfId="21" applyNumberFormat="1" applyFont="1" applyBorder="1" applyAlignment="1">
      <alignment horizontal="right"/>
      <protection/>
    </xf>
    <xf numFmtId="0" fontId="0" fillId="0" borderId="4" xfId="21" applyNumberFormat="1" applyFont="1" applyBorder="1" applyAlignment="1">
      <alignment horizontal="center" vertical="center"/>
      <protection/>
    </xf>
    <xf numFmtId="179" fontId="0" fillId="0" borderId="1" xfId="0" applyNumberFormat="1" applyFont="1" applyBorder="1" applyAlignment="1" applyProtection="1">
      <alignment horizontal="right"/>
      <protection/>
    </xf>
    <xf numFmtId="41" fontId="0" fillId="0" borderId="4" xfId="0" applyNumberFormat="1" applyFont="1" applyBorder="1" applyAlignment="1" applyProtection="1">
      <alignment horizontal="center" vertical="center"/>
      <protection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0" fillId="0" borderId="6" xfId="0" applyNumberFormat="1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horizontal="center" vertical="center"/>
      <protection/>
    </xf>
    <xf numFmtId="41" fontId="0" fillId="0" borderId="4" xfId="0" applyFont="1" applyBorder="1" applyAlignment="1">
      <alignment horizontal="center" vertical="center"/>
    </xf>
    <xf numFmtId="41" fontId="0" fillId="0" borderId="5" xfId="0" applyFont="1" applyBorder="1" applyAlignment="1">
      <alignment horizontal="center" vertical="center"/>
    </xf>
    <xf numFmtId="41" fontId="0" fillId="0" borderId="6" xfId="0" applyFont="1" applyBorder="1" applyAlignment="1">
      <alignment horizontal="center" vertical="center"/>
    </xf>
    <xf numFmtId="179" fontId="0" fillId="0" borderId="4" xfId="0" applyNumberFormat="1" applyFont="1" applyBorder="1" applyAlignment="1" applyProtection="1">
      <alignment horizontal="center" vertical="center"/>
      <protection/>
    </xf>
    <xf numFmtId="179" fontId="0" fillId="0" borderId="5" xfId="0" applyNumberFormat="1" applyFont="1" applyBorder="1" applyAlignment="1" applyProtection="1">
      <alignment horizontal="center" vertical="center"/>
      <protection/>
    </xf>
    <xf numFmtId="179" fontId="0" fillId="0" borderId="6" xfId="0" applyNumberFormat="1" applyFont="1" applyBorder="1" applyAlignment="1" applyProtection="1">
      <alignment horizontal="center" vertical="center"/>
      <protection/>
    </xf>
    <xf numFmtId="179" fontId="0" fillId="0" borderId="3" xfId="0" applyNumberFormat="1" applyFont="1" applyBorder="1" applyAlignment="1" applyProtection="1">
      <alignment horizontal="center" vertical="center"/>
      <protection/>
    </xf>
    <xf numFmtId="179" fontId="0" fillId="0" borderId="1" xfId="0" applyNumberFormat="1" applyFont="1" applyBorder="1" applyAlignment="1" applyProtection="1">
      <alignment horizontal="center" vertical="center"/>
      <protection/>
    </xf>
    <xf numFmtId="179" fontId="0" fillId="0" borderId="8" xfId="0" applyNumberFormat="1" applyFont="1" applyBorder="1" applyAlignment="1" applyProtection="1">
      <alignment horizontal="center" vertical="center"/>
      <protection/>
    </xf>
    <xf numFmtId="41" fontId="0" fillId="0" borderId="4" xfId="0" applyNumberFormat="1" applyFont="1" applyBorder="1" applyAlignment="1">
      <alignment horizontal="center" vertical="center"/>
    </xf>
    <xf numFmtId="41" fontId="0" fillId="0" borderId="5" xfId="0" applyNumberFormat="1" applyFont="1" applyBorder="1" applyAlignment="1">
      <alignment horizontal="center" vertical="center"/>
    </xf>
    <xf numFmtId="0" fontId="0" fillId="0" borderId="1" xfId="21" applyNumberFormat="1" applyFont="1" applyBorder="1" applyAlignment="1">
      <alignment horizontal="center" vertical="center"/>
      <protection/>
    </xf>
    <xf numFmtId="0" fontId="0" fillId="0" borderId="7" xfId="21" applyNumberFormat="1" applyFont="1" applyBorder="1" applyAlignment="1">
      <alignment horizontal="center" vertical="center"/>
      <protection/>
    </xf>
    <xf numFmtId="0" fontId="0" fillId="0" borderId="4" xfId="21" applyNumberFormat="1" applyFont="1" applyBorder="1" applyAlignment="1" applyProtection="1">
      <alignment horizontal="center" vertical="center"/>
      <protection/>
    </xf>
    <xf numFmtId="0" fontId="0" fillId="0" borderId="5" xfId="21" applyNumberFormat="1" applyFont="1" applyBorder="1" applyAlignment="1" applyProtection="1">
      <alignment horizontal="center" vertical="center"/>
      <protection/>
    </xf>
    <xf numFmtId="0" fontId="0" fillId="0" borderId="6" xfId="21" applyNumberFormat="1" applyFont="1" applyBorder="1" applyAlignment="1" applyProtection="1">
      <alignment horizontal="center" vertical="center"/>
      <protection/>
    </xf>
    <xf numFmtId="0" fontId="0" fillId="0" borderId="3" xfId="21" applyNumberFormat="1" applyFont="1" applyBorder="1" applyAlignment="1" applyProtection="1">
      <alignment horizontal="center" vertical="center"/>
      <protection/>
    </xf>
    <xf numFmtId="0" fontId="0" fillId="0" borderId="1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1" xfId="21" applyFont="1" applyBorder="1" applyAlignment="1" applyProtection="1">
      <alignment horizontal="right"/>
      <protection/>
    </xf>
    <xf numFmtId="0" fontId="0" fillId="0" borderId="6" xfId="21" applyFont="1" applyBorder="1" applyAlignment="1" applyProtection="1">
      <alignment horizontal="center" vertical="center"/>
      <protection/>
    </xf>
    <xf numFmtId="0" fontId="0" fillId="0" borderId="7" xfId="21" applyFont="1" applyBorder="1" applyAlignment="1" applyProtection="1">
      <alignment horizontal="center" vertical="center"/>
      <protection/>
    </xf>
    <xf numFmtId="0" fontId="0" fillId="0" borderId="8" xfId="21" applyFont="1" applyBorder="1" applyAlignment="1" applyProtection="1">
      <alignment horizontal="center" vertical="center"/>
      <protection/>
    </xf>
    <xf numFmtId="0" fontId="0" fillId="0" borderId="4" xfId="21" applyFont="1" applyBorder="1" applyAlignment="1" applyProtection="1">
      <alignment horizontal="center" vertical="center"/>
      <protection/>
    </xf>
    <xf numFmtId="0" fontId="0" fillId="0" borderId="5" xfId="21" applyFont="1" applyBorder="1" applyAlignment="1" applyProtection="1">
      <alignment horizontal="center" vertical="center"/>
      <protection/>
    </xf>
    <xf numFmtId="0" fontId="0" fillId="0" borderId="3" xfId="21" applyFont="1" applyBorder="1" applyAlignment="1" applyProtection="1">
      <alignment horizontal="center" vertical="center"/>
      <protection/>
    </xf>
    <xf numFmtId="0" fontId="0" fillId="0" borderId="1" xfId="21" applyFont="1" applyBorder="1" applyAlignment="1" applyProtection="1">
      <alignment horizontal="center" vertical="center"/>
      <protection/>
    </xf>
    <xf numFmtId="0" fontId="0" fillId="0" borderId="11" xfId="21" applyFont="1" applyBorder="1" applyAlignment="1" applyProtection="1">
      <alignment horizontal="center" vertical="center"/>
      <protection/>
    </xf>
    <xf numFmtId="0" fontId="0" fillId="0" borderId="12" xfId="21" applyFont="1" applyBorder="1" applyAlignment="1" applyProtection="1">
      <alignment horizontal="center" vertical="center"/>
      <protection/>
    </xf>
    <xf numFmtId="0" fontId="0" fillId="0" borderId="13" xfId="21" applyFont="1" applyBorder="1" applyAlignment="1" applyProtection="1">
      <alignment horizontal="center" vertical="center"/>
      <protection/>
    </xf>
    <xf numFmtId="41" fontId="0" fillId="0" borderId="6" xfId="22" applyNumberFormat="1" applyFont="1" applyBorder="1" applyAlignment="1" applyProtection="1">
      <alignment horizontal="center" vertical="center"/>
      <protection/>
    </xf>
    <xf numFmtId="41" fontId="0" fillId="0" borderId="7" xfId="22" applyNumberFormat="1" applyFont="1" applyBorder="1" applyAlignment="1" applyProtection="1">
      <alignment horizontal="center" vertical="center"/>
      <protection/>
    </xf>
    <xf numFmtId="41" fontId="0" fillId="0" borderId="8" xfId="22" applyNumberFormat="1" applyFont="1" applyBorder="1" applyAlignment="1" applyProtection="1">
      <alignment horizontal="center" vertical="center"/>
      <protection/>
    </xf>
    <xf numFmtId="41" fontId="0" fillId="0" borderId="4" xfId="22" applyNumberFormat="1" applyFont="1" applyBorder="1" applyAlignment="1" applyProtection="1">
      <alignment horizontal="center" vertical="center"/>
      <protection/>
    </xf>
    <xf numFmtId="41" fontId="0" fillId="0" borderId="5" xfId="22" applyNumberFormat="1" applyFont="1" applyBorder="1" applyAlignment="1" applyProtection="1">
      <alignment horizontal="center" vertical="center"/>
      <protection/>
    </xf>
    <xf numFmtId="41" fontId="0" fillId="0" borderId="3" xfId="22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 applyProtection="1">
      <alignment horizontal="center" vertical="center"/>
      <protection/>
    </xf>
    <xf numFmtId="41" fontId="0" fillId="0" borderId="3" xfId="22" applyNumberFormat="1" applyFont="1" applyBorder="1" applyAlignment="1">
      <alignment horizontal="center" vertical="center"/>
      <protection/>
    </xf>
    <xf numFmtId="41" fontId="0" fillId="0" borderId="1" xfId="22" applyNumberFormat="1" applyFont="1" applyBorder="1" applyAlignment="1">
      <alignment horizontal="center" vertical="center"/>
      <protection/>
    </xf>
    <xf numFmtId="41" fontId="0" fillId="0" borderId="8" xfId="22" applyNumberFormat="1" applyFont="1" applyBorder="1" applyAlignment="1">
      <alignment horizontal="center" vertical="center"/>
      <protection/>
    </xf>
    <xf numFmtId="41" fontId="0" fillId="0" borderId="1" xfId="22" applyNumberFormat="1" applyFont="1" applyBorder="1" applyAlignment="1" applyProtection="1">
      <alignment horizontal="right"/>
      <protection/>
    </xf>
    <xf numFmtId="41" fontId="0" fillId="0" borderId="2" xfId="22" applyNumberFormat="1" applyFont="1" applyBorder="1" applyAlignment="1" applyProtection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41" fontId="5" fillId="0" borderId="4" xfId="22" applyNumberFormat="1" applyFont="1" applyBorder="1" applyAlignment="1" applyProtection="1">
      <alignment horizontal="center" vertical="center"/>
      <protection/>
    </xf>
    <xf numFmtId="41" fontId="5" fillId="0" borderId="5" xfId="22" applyNumberFormat="1" applyFont="1" applyBorder="1" applyAlignment="1" applyProtection="1">
      <alignment horizontal="center" vertical="center"/>
      <protection/>
    </xf>
    <xf numFmtId="41" fontId="5" fillId="0" borderId="6" xfId="22" applyNumberFormat="1" applyFont="1" applyBorder="1" applyAlignment="1" applyProtection="1">
      <alignment horizontal="center" vertical="center"/>
      <protection/>
    </xf>
    <xf numFmtId="41" fontId="5" fillId="0" borderId="3" xfId="22" applyNumberFormat="1" applyFont="1" applyBorder="1" applyAlignment="1" applyProtection="1">
      <alignment horizontal="center" vertical="center"/>
      <protection/>
    </xf>
    <xf numFmtId="41" fontId="5" fillId="0" borderId="1" xfId="22" applyNumberFormat="1" applyFont="1" applyBorder="1" applyAlignment="1" applyProtection="1">
      <alignment horizontal="center" vertical="center"/>
      <protection/>
    </xf>
    <xf numFmtId="41" fontId="5" fillId="0" borderId="8" xfId="22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>
      <alignment horizontal="right"/>
      <protection/>
    </xf>
    <xf numFmtId="41" fontId="0" fillId="0" borderId="4" xfId="22" applyNumberFormat="1" applyFont="1" applyBorder="1" applyAlignment="1">
      <alignment horizontal="center" vertical="center"/>
      <protection/>
    </xf>
    <xf numFmtId="41" fontId="0" fillId="0" borderId="5" xfId="22" applyNumberFormat="1" applyFont="1" applyBorder="1" applyAlignment="1">
      <alignment horizontal="center" vertical="center"/>
      <protection/>
    </xf>
    <xf numFmtId="41" fontId="0" fillId="0" borderId="6" xfId="22" applyNumberFormat="1" applyFont="1" applyBorder="1" applyAlignment="1">
      <alignment horizontal="center" vertical="center"/>
      <protection/>
    </xf>
    <xf numFmtId="41" fontId="0" fillId="0" borderId="11" xfId="22" applyNumberFormat="1" applyFont="1" applyBorder="1" applyAlignment="1">
      <alignment horizontal="center" vertical="center"/>
      <protection/>
    </xf>
    <xf numFmtId="41" fontId="0" fillId="0" borderId="12" xfId="22" applyNumberFormat="1" applyFont="1" applyBorder="1" applyAlignment="1">
      <alignment horizontal="center" vertical="center"/>
      <protection/>
    </xf>
    <xf numFmtId="41" fontId="0" fillId="0" borderId="13" xfId="22" applyNumberFormat="1" applyFont="1" applyBorder="1" applyAlignment="1">
      <alignment horizontal="center" vertical="center"/>
      <protection/>
    </xf>
    <xf numFmtId="41" fontId="0" fillId="0" borderId="11" xfId="22" applyNumberFormat="1" applyFont="1" applyBorder="1" applyAlignment="1" applyProtection="1">
      <alignment horizontal="center" vertical="center"/>
      <protection/>
    </xf>
    <xf numFmtId="41" fontId="0" fillId="0" borderId="12" xfId="22" applyNumberFormat="1" applyFont="1" applyBorder="1" applyAlignment="1" applyProtection="1">
      <alignment horizontal="center" vertical="center"/>
      <protection/>
    </xf>
    <xf numFmtId="41" fontId="0" fillId="0" borderId="13" xfId="22" applyNumberFormat="1" applyFont="1" applyBorder="1" applyAlignment="1" applyProtection="1">
      <alignment horizontal="center" vertical="center"/>
      <protection/>
    </xf>
    <xf numFmtId="0" fontId="0" fillId="0" borderId="1" xfId="23" applyFont="1" applyBorder="1" applyAlignment="1" applyProtection="1">
      <alignment horizontal="right"/>
      <protection hidden="1"/>
    </xf>
    <xf numFmtId="0" fontId="0" fillId="0" borderId="11" xfId="23" applyFont="1" applyBorder="1" applyAlignment="1" applyProtection="1">
      <alignment horizontal="center" vertical="center"/>
      <protection hidden="1"/>
    </xf>
    <xf numFmtId="0" fontId="0" fillId="0" borderId="12" xfId="23" applyFont="1" applyBorder="1" applyAlignment="1" applyProtection="1">
      <alignment horizontal="center" vertical="center"/>
      <protection hidden="1"/>
    </xf>
    <xf numFmtId="0" fontId="0" fillId="0" borderId="13" xfId="23" applyFont="1" applyBorder="1" applyAlignment="1" applyProtection="1">
      <alignment horizontal="center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0" fillId="0" borderId="2" xfId="23" applyFont="1" applyBorder="1" applyAlignment="1" applyProtection="1">
      <alignment horizontal="center" vertical="center"/>
      <protection hidden="1"/>
    </xf>
    <xf numFmtId="0" fontId="0" fillId="0" borderId="3" xfId="23" applyFont="1" applyBorder="1" applyAlignment="1" applyProtection="1">
      <alignment horizontal="center" vertical="center"/>
      <protection hidden="1"/>
    </xf>
    <xf numFmtId="0" fontId="5" fillId="0" borderId="9" xfId="23" applyFont="1" applyBorder="1" applyAlignment="1" applyProtection="1">
      <alignment horizontal="center" vertical="center"/>
      <protection hidden="1"/>
    </xf>
    <xf numFmtId="0" fontId="5" fillId="0" borderId="14" xfId="23" applyFont="1" applyBorder="1" applyAlignment="1" applyProtection="1">
      <alignment horizontal="center" vertical="center"/>
      <protection hidden="1"/>
    </xf>
    <xf numFmtId="0" fontId="5" fillId="0" borderId="15" xfId="23" applyFont="1" applyBorder="1" applyAlignment="1" applyProtection="1">
      <alignment horizontal="center" vertical="center"/>
      <protection hidden="1"/>
    </xf>
    <xf numFmtId="0" fontId="5" fillId="0" borderId="10" xfId="23" applyFont="1" applyBorder="1" applyAlignment="1" applyProtection="1">
      <alignment horizontal="center" vertical="center"/>
      <protection hidden="1"/>
    </xf>
    <xf numFmtId="0" fontId="0" fillId="0" borderId="0" xfId="23" applyFont="1" applyAlignment="1">
      <alignment horizontal="right"/>
      <protection/>
    </xf>
    <xf numFmtId="0" fontId="0" fillId="0" borderId="6" xfId="23" applyFont="1" applyBorder="1" applyAlignment="1" applyProtection="1">
      <alignment horizontal="center" vertical="center"/>
      <protection hidden="1"/>
    </xf>
    <xf numFmtId="0" fontId="0" fillId="0" borderId="7" xfId="23" applyFont="1" applyBorder="1" applyAlignment="1" applyProtection="1">
      <alignment horizontal="center" vertical="center"/>
      <protection hidden="1"/>
    </xf>
    <xf numFmtId="0" fontId="0" fillId="0" borderId="8" xfId="23" applyFont="1" applyBorder="1" applyAlignment="1" applyProtection="1">
      <alignment horizontal="center" vertical="center"/>
      <protection hidden="1"/>
    </xf>
    <xf numFmtId="41" fontId="0" fillId="0" borderId="4" xfId="24" applyNumberFormat="1" applyFont="1" applyBorder="1" applyAlignment="1">
      <alignment horizontal="center" vertical="center"/>
      <protection/>
    </xf>
    <xf numFmtId="41" fontId="0" fillId="0" borderId="2" xfId="24" applyNumberFormat="1" applyFont="1" applyBorder="1" applyAlignment="1">
      <alignment horizontal="center" vertical="center"/>
      <protection/>
    </xf>
    <xf numFmtId="41" fontId="0" fillId="0" borderId="3" xfId="24" applyNumberFormat="1" applyFont="1" applyBorder="1" applyAlignment="1">
      <alignment horizontal="center" vertical="center"/>
      <protection/>
    </xf>
    <xf numFmtId="41" fontId="0" fillId="0" borderId="1" xfId="24" applyNumberFormat="1" applyFont="1" applyBorder="1" applyAlignment="1" applyProtection="1">
      <alignment horizontal="right"/>
      <protection/>
    </xf>
    <xf numFmtId="41" fontId="0" fillId="0" borderId="6" xfId="24" applyNumberFormat="1" applyFont="1" applyBorder="1" applyAlignment="1">
      <alignment horizontal="center" vertical="center"/>
      <protection/>
    </xf>
    <xf numFmtId="41" fontId="0" fillId="0" borderId="7" xfId="24" applyNumberFormat="1" applyFont="1" applyBorder="1" applyAlignment="1">
      <alignment horizontal="center" vertical="center"/>
      <protection/>
    </xf>
    <xf numFmtId="41" fontId="0" fillId="0" borderId="8" xfId="24" applyNumberFormat="1" applyFont="1" applyBorder="1" applyAlignment="1">
      <alignment horizontal="center" vertical="center"/>
      <protection/>
    </xf>
    <xf numFmtId="41" fontId="0" fillId="0" borderId="14" xfId="24" applyNumberFormat="1" applyFont="1" applyBorder="1" applyAlignment="1" applyProtection="1">
      <alignment horizontal="center" vertical="center"/>
      <protection/>
    </xf>
    <xf numFmtId="41" fontId="0" fillId="0" borderId="15" xfId="24" applyNumberFormat="1" applyFont="1" applyBorder="1" applyAlignment="1" applyProtection="1">
      <alignment horizontal="center" vertical="center"/>
      <protection/>
    </xf>
    <xf numFmtId="41" fontId="0" fillId="0" borderId="10" xfId="24" applyNumberFormat="1" applyFont="1" applyBorder="1" applyAlignment="1" applyProtection="1">
      <alignment horizontal="center" vertical="center"/>
      <protection/>
    </xf>
    <xf numFmtId="41" fontId="0" fillId="0" borderId="4" xfId="24" applyNumberFormat="1" applyFont="1" applyBorder="1" applyAlignment="1" applyProtection="1">
      <alignment horizontal="center" vertical="center"/>
      <protection/>
    </xf>
    <xf numFmtId="41" fontId="0" fillId="0" borderId="5" xfId="24" applyNumberFormat="1" applyFont="1" applyBorder="1" applyAlignment="1" applyProtection="1">
      <alignment horizontal="center" vertical="center"/>
      <protection/>
    </xf>
    <xf numFmtId="41" fontId="0" fillId="0" borderId="6" xfId="24" applyNumberFormat="1" applyFont="1" applyBorder="1" applyAlignment="1" applyProtection="1">
      <alignment horizontal="center" vertical="center"/>
      <protection/>
    </xf>
    <xf numFmtId="41" fontId="0" fillId="0" borderId="2" xfId="24" applyNumberFormat="1" applyFont="1" applyBorder="1" applyAlignment="1" applyProtection="1">
      <alignment horizontal="center" vertical="center"/>
      <protection/>
    </xf>
    <xf numFmtId="41" fontId="0" fillId="0" borderId="0" xfId="24" applyNumberFormat="1" applyFont="1" applyBorder="1" applyAlignment="1" applyProtection="1">
      <alignment horizontal="center" vertical="center"/>
      <protection/>
    </xf>
    <xf numFmtId="41" fontId="0" fillId="0" borderId="7" xfId="24" applyNumberFormat="1" applyFont="1" applyBorder="1" applyAlignment="1" applyProtection="1">
      <alignment horizontal="center" vertical="center"/>
      <protection/>
    </xf>
    <xf numFmtId="41" fontId="0" fillId="0" borderId="5" xfId="24" applyNumberFormat="1" applyFont="1" applyBorder="1" applyAlignment="1">
      <alignment horizontal="center" vertical="center"/>
      <protection/>
    </xf>
    <xf numFmtId="41" fontId="0" fillId="0" borderId="1" xfId="24" applyNumberFormat="1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@卒後　第４１－４２表" xfId="21"/>
    <cellStyle name="標準_@卒後　第４３・４４・４５・４６表" xfId="22"/>
    <cellStyle name="標準_@卒後　第４７・４８表" xfId="23"/>
    <cellStyle name="標準_@卒後　第４９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showGridLines="0" tabSelected="1" zoomScaleSheetLayoutView="100" workbookViewId="0" topLeftCell="A1">
      <selection activeCell="A105" sqref="A105"/>
    </sheetView>
  </sheetViews>
  <sheetFormatPr defaultColWidth="9.00390625" defaultRowHeight="13.5"/>
  <cols>
    <col min="1" max="1" width="13.375" style="0" customWidth="1"/>
    <col min="2" max="2" width="8.125" style="0" customWidth="1"/>
    <col min="3" max="4" width="6.625" style="0" customWidth="1"/>
    <col min="5" max="10" width="7.125" style="0" customWidth="1"/>
    <col min="11" max="13" width="6.125" style="0" customWidth="1"/>
    <col min="14" max="16" width="5.75390625" style="0" customWidth="1"/>
    <col min="17" max="19" width="6.875" style="0" customWidth="1"/>
    <col min="20" max="20" width="6.625" style="0" customWidth="1"/>
    <col min="21" max="22" width="5.375" style="0" customWidth="1"/>
    <col min="23" max="25" width="4.25390625" style="0" customWidth="1"/>
    <col min="26" max="34" width="5.875" style="0" customWidth="1"/>
    <col min="35" max="35" width="6.75390625" style="0" customWidth="1"/>
  </cols>
  <sheetData>
    <row r="1" spans="1:35" ht="15" customHeight="1">
      <c r="A1" s="2" t="s">
        <v>350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211" t="s">
        <v>346</v>
      </c>
      <c r="AF1" s="211"/>
      <c r="AG1" s="211"/>
      <c r="AH1" s="211"/>
      <c r="AI1" s="211"/>
    </row>
    <row r="2" spans="1:35" ht="15" customHeight="1">
      <c r="A2" s="6"/>
      <c r="B2" s="212" t="s">
        <v>206</v>
      </c>
      <c r="C2" s="213"/>
      <c r="D2" s="214"/>
      <c r="E2" s="212" t="s">
        <v>207</v>
      </c>
      <c r="F2" s="213"/>
      <c r="G2" s="214"/>
      <c r="H2" s="218" t="s">
        <v>8</v>
      </c>
      <c r="I2" s="219"/>
      <c r="J2" s="220"/>
      <c r="K2" s="218" t="s">
        <v>1</v>
      </c>
      <c r="L2" s="219"/>
      <c r="M2" s="219"/>
      <c r="N2" s="227" t="s">
        <v>208</v>
      </c>
      <c r="O2" s="228"/>
      <c r="P2" s="205"/>
      <c r="Q2" s="212" t="s">
        <v>209</v>
      </c>
      <c r="R2" s="213"/>
      <c r="S2" s="214"/>
      <c r="T2" s="212" t="s">
        <v>7</v>
      </c>
      <c r="U2" s="213"/>
      <c r="V2" s="214"/>
      <c r="W2" s="212" t="s">
        <v>210</v>
      </c>
      <c r="X2" s="213"/>
      <c r="Y2" s="214"/>
      <c r="Z2" s="212" t="s">
        <v>351</v>
      </c>
      <c r="AA2" s="213"/>
      <c r="AB2" s="214"/>
      <c r="AC2" s="221" t="s">
        <v>211</v>
      </c>
      <c r="AD2" s="222"/>
      <c r="AE2" s="223"/>
      <c r="AF2" s="221" t="s">
        <v>212</v>
      </c>
      <c r="AG2" s="222"/>
      <c r="AH2" s="223"/>
      <c r="AI2" s="7"/>
    </row>
    <row r="3" spans="1:35" ht="15" customHeight="1">
      <c r="A3" s="8" t="s">
        <v>352</v>
      </c>
      <c r="B3" s="215"/>
      <c r="C3" s="216"/>
      <c r="D3" s="217"/>
      <c r="E3" s="215" t="s">
        <v>213</v>
      </c>
      <c r="F3" s="216"/>
      <c r="G3" s="217"/>
      <c r="H3" s="215" t="s">
        <v>214</v>
      </c>
      <c r="I3" s="216"/>
      <c r="J3" s="217"/>
      <c r="K3" s="215" t="s">
        <v>215</v>
      </c>
      <c r="L3" s="216"/>
      <c r="M3" s="216"/>
      <c r="N3" s="206" t="s">
        <v>216</v>
      </c>
      <c r="O3" s="207"/>
      <c r="P3" s="208"/>
      <c r="Q3" s="215"/>
      <c r="R3" s="216"/>
      <c r="S3" s="217"/>
      <c r="T3" s="215"/>
      <c r="U3" s="216"/>
      <c r="V3" s="217"/>
      <c r="W3" s="215"/>
      <c r="X3" s="216"/>
      <c r="Y3" s="217"/>
      <c r="Z3" s="215" t="s">
        <v>2</v>
      </c>
      <c r="AA3" s="216"/>
      <c r="AB3" s="217"/>
      <c r="AC3" s="224" t="s">
        <v>217</v>
      </c>
      <c r="AD3" s="225"/>
      <c r="AE3" s="226"/>
      <c r="AF3" s="224"/>
      <c r="AG3" s="225"/>
      <c r="AH3" s="226"/>
      <c r="AI3" s="9" t="s">
        <v>353</v>
      </c>
    </row>
    <row r="4" spans="1:35" ht="15" customHeight="1">
      <c r="A4" s="3"/>
      <c r="B4" s="44" t="s">
        <v>218</v>
      </c>
      <c r="C4" s="44" t="s">
        <v>3</v>
      </c>
      <c r="D4" s="44" t="s">
        <v>4</v>
      </c>
      <c r="E4" s="44" t="s">
        <v>5</v>
      </c>
      <c r="F4" s="44" t="s">
        <v>3</v>
      </c>
      <c r="G4" s="44" t="s">
        <v>4</v>
      </c>
      <c r="H4" s="44" t="s">
        <v>5</v>
      </c>
      <c r="I4" s="44" t="s">
        <v>3</v>
      </c>
      <c r="J4" s="44" t="s">
        <v>4</v>
      </c>
      <c r="K4" s="44" t="s">
        <v>5</v>
      </c>
      <c r="L4" s="44" t="s">
        <v>3</v>
      </c>
      <c r="M4" s="44" t="s">
        <v>4</v>
      </c>
      <c r="N4" s="45" t="s">
        <v>219</v>
      </c>
      <c r="O4" s="44" t="s">
        <v>220</v>
      </c>
      <c r="P4" s="46" t="s">
        <v>221</v>
      </c>
      <c r="Q4" s="44" t="s">
        <v>5</v>
      </c>
      <c r="R4" s="44" t="s">
        <v>3</v>
      </c>
      <c r="S4" s="44" t="s">
        <v>4</v>
      </c>
      <c r="T4" s="44" t="s">
        <v>5</v>
      </c>
      <c r="U4" s="44" t="s">
        <v>3</v>
      </c>
      <c r="V4" s="44" t="s">
        <v>4</v>
      </c>
      <c r="W4" s="44" t="s">
        <v>5</v>
      </c>
      <c r="X4" s="44" t="s">
        <v>3</v>
      </c>
      <c r="Y4" s="44" t="s">
        <v>4</v>
      </c>
      <c r="Z4" s="44" t="s">
        <v>354</v>
      </c>
      <c r="AA4" s="44" t="s">
        <v>3</v>
      </c>
      <c r="AB4" s="44" t="s">
        <v>4</v>
      </c>
      <c r="AC4" s="43" t="s">
        <v>5</v>
      </c>
      <c r="AD4" s="43" t="s">
        <v>3</v>
      </c>
      <c r="AE4" s="43" t="s">
        <v>4</v>
      </c>
      <c r="AF4" s="43" t="s">
        <v>5</v>
      </c>
      <c r="AG4" s="43" t="s">
        <v>3</v>
      </c>
      <c r="AH4" s="43" t="s">
        <v>4</v>
      </c>
      <c r="AI4" s="10"/>
    </row>
    <row r="5" spans="1:35" ht="15" customHeight="1">
      <c r="A5" s="11" t="s">
        <v>355</v>
      </c>
      <c r="B5" s="26">
        <f aca="true" t="shared" si="0" ref="B5:AB5">B9+B20+B25+B29+B36+B41+B46+B54+B66</f>
        <v>13557</v>
      </c>
      <c r="C5" s="27">
        <f t="shared" si="0"/>
        <v>6797</v>
      </c>
      <c r="D5" s="27">
        <f t="shared" si="0"/>
        <v>6760</v>
      </c>
      <c r="E5" s="28">
        <f t="shared" si="0"/>
        <v>4910</v>
      </c>
      <c r="F5" s="27">
        <f t="shared" si="0"/>
        <v>2159</v>
      </c>
      <c r="G5" s="27">
        <f t="shared" si="0"/>
        <v>2751</v>
      </c>
      <c r="H5" s="29">
        <f t="shared" si="0"/>
        <v>2604</v>
      </c>
      <c r="I5" s="27">
        <f t="shared" si="0"/>
        <v>1234</v>
      </c>
      <c r="J5" s="27">
        <f t="shared" si="0"/>
        <v>1370</v>
      </c>
      <c r="K5" s="29">
        <f t="shared" si="0"/>
        <v>572</v>
      </c>
      <c r="L5" s="29">
        <f t="shared" si="0"/>
        <v>328</v>
      </c>
      <c r="M5" s="29">
        <f t="shared" si="0"/>
        <v>244</v>
      </c>
      <c r="N5" s="29">
        <f t="shared" si="0"/>
        <v>184</v>
      </c>
      <c r="O5" s="29">
        <f t="shared" si="0"/>
        <v>161</v>
      </c>
      <c r="P5" s="29">
        <f t="shared" si="0"/>
        <v>23</v>
      </c>
      <c r="Q5" s="29">
        <f t="shared" si="0"/>
        <v>3969</v>
      </c>
      <c r="R5" s="29">
        <f t="shared" si="0"/>
        <v>2238</v>
      </c>
      <c r="S5" s="29">
        <f t="shared" si="0"/>
        <v>1731</v>
      </c>
      <c r="T5" s="29">
        <f t="shared" si="0"/>
        <v>1317</v>
      </c>
      <c r="U5" s="29">
        <f t="shared" si="0"/>
        <v>676</v>
      </c>
      <c r="V5" s="29">
        <f t="shared" si="0"/>
        <v>641</v>
      </c>
      <c r="W5" s="29">
        <f t="shared" si="0"/>
        <v>1</v>
      </c>
      <c r="X5" s="29">
        <f t="shared" si="0"/>
        <v>1</v>
      </c>
      <c r="Y5" s="29">
        <f t="shared" si="0"/>
        <v>0</v>
      </c>
      <c r="Z5" s="28">
        <f t="shared" si="0"/>
        <v>83</v>
      </c>
      <c r="AA5" s="29">
        <f t="shared" si="0"/>
        <v>20</v>
      </c>
      <c r="AB5" s="29">
        <f t="shared" si="0"/>
        <v>63</v>
      </c>
      <c r="AC5" s="30">
        <f aca="true" t="shared" si="1" ref="AC5:AE7">E5/B5*100</f>
        <v>36.21745223869588</v>
      </c>
      <c r="AD5" s="30">
        <f t="shared" si="1"/>
        <v>31.764013535383256</v>
      </c>
      <c r="AE5" s="30">
        <f t="shared" si="1"/>
        <v>40.69526627218935</v>
      </c>
      <c r="AF5" s="30">
        <f aca="true" t="shared" si="2" ref="AF5:AH7">(Q5+Z5)/B5*100</f>
        <v>29.888618425905438</v>
      </c>
      <c r="AG5" s="31">
        <f t="shared" si="2"/>
        <v>33.22053847285567</v>
      </c>
      <c r="AH5" s="31">
        <f t="shared" si="2"/>
        <v>26.53846153846154</v>
      </c>
      <c r="AI5" s="12" t="s">
        <v>356</v>
      </c>
    </row>
    <row r="6" spans="1:35" ht="15" customHeight="1">
      <c r="A6" s="11" t="s">
        <v>357</v>
      </c>
      <c r="B6" s="26">
        <f>C6+D6</f>
        <v>9780</v>
      </c>
      <c r="C6" s="27">
        <f>F6+I6+L6+O6+R6+U6+X6</f>
        <v>4933</v>
      </c>
      <c r="D6" s="27">
        <f>G6+J6+M6+P6+S6+V6+Y6</f>
        <v>4847</v>
      </c>
      <c r="E6" s="26">
        <f>F6+G6</f>
        <v>3625</v>
      </c>
      <c r="F6" s="27">
        <f>F5-F7</f>
        <v>1598</v>
      </c>
      <c r="G6" s="27">
        <f>G5-G7</f>
        <v>2027</v>
      </c>
      <c r="H6" s="29">
        <f>I6+J6</f>
        <v>1851</v>
      </c>
      <c r="I6" s="27">
        <f>I5-I7</f>
        <v>838</v>
      </c>
      <c r="J6" s="27">
        <f>J5-J7</f>
        <v>1013</v>
      </c>
      <c r="K6" s="29">
        <f>L6+M6</f>
        <v>480</v>
      </c>
      <c r="L6" s="27">
        <f>L5-L7</f>
        <v>264</v>
      </c>
      <c r="M6" s="27">
        <f>M5-M7</f>
        <v>216</v>
      </c>
      <c r="N6" s="29">
        <f>O6+P6</f>
        <v>173</v>
      </c>
      <c r="O6" s="27">
        <f>O5-O7</f>
        <v>152</v>
      </c>
      <c r="P6" s="27">
        <f>P5-P7</f>
        <v>21</v>
      </c>
      <c r="Q6" s="29">
        <f>R6+S6</f>
        <v>2686</v>
      </c>
      <c r="R6" s="27">
        <f>R5-R7</f>
        <v>1532</v>
      </c>
      <c r="S6" s="27">
        <f>S5-S7</f>
        <v>1154</v>
      </c>
      <c r="T6" s="29">
        <f>U6+V6</f>
        <v>964</v>
      </c>
      <c r="U6" s="27">
        <f>U5-U7</f>
        <v>548</v>
      </c>
      <c r="V6" s="27">
        <f>V5-V7</f>
        <v>416</v>
      </c>
      <c r="W6" s="29">
        <f>X6+Y6</f>
        <v>1</v>
      </c>
      <c r="X6" s="27">
        <f>X5-X7</f>
        <v>1</v>
      </c>
      <c r="Y6" s="27">
        <f>Y5-Y7</f>
        <v>0</v>
      </c>
      <c r="Z6" s="26">
        <f>AA6+AB6</f>
        <v>72</v>
      </c>
      <c r="AA6" s="27">
        <f>AA5-AA7</f>
        <v>18</v>
      </c>
      <c r="AB6" s="27">
        <f>AB5-AB7</f>
        <v>54</v>
      </c>
      <c r="AC6" s="30">
        <f t="shared" si="1"/>
        <v>37.06543967280164</v>
      </c>
      <c r="AD6" s="30">
        <f t="shared" si="1"/>
        <v>32.3940806811271</v>
      </c>
      <c r="AE6" s="30">
        <f t="shared" si="1"/>
        <v>41.819682277697545</v>
      </c>
      <c r="AF6" s="30">
        <f t="shared" si="2"/>
        <v>28.200408997955012</v>
      </c>
      <c r="AG6" s="31">
        <f t="shared" si="2"/>
        <v>31.421041962294748</v>
      </c>
      <c r="AH6" s="31">
        <f t="shared" si="2"/>
        <v>24.922632556220343</v>
      </c>
      <c r="AI6" s="12" t="s">
        <v>222</v>
      </c>
    </row>
    <row r="7" spans="1:35" ht="15" customHeight="1">
      <c r="A7" s="11" t="s">
        <v>223</v>
      </c>
      <c r="B7" s="26">
        <f>C7+D7</f>
        <v>3777</v>
      </c>
      <c r="C7" s="27">
        <f>F7+I7+L7+O7+R7+U7+X7</f>
        <v>1864</v>
      </c>
      <c r="D7" s="27">
        <f>G7+J7+M7+P7+S7+V7+Y7</f>
        <v>1913</v>
      </c>
      <c r="E7" s="26">
        <f>F7+G7</f>
        <v>1285</v>
      </c>
      <c r="F7" s="27">
        <v>561</v>
      </c>
      <c r="G7" s="27">
        <v>724</v>
      </c>
      <c r="H7" s="29">
        <f>I7+J7</f>
        <v>753</v>
      </c>
      <c r="I7" s="27">
        <v>396</v>
      </c>
      <c r="J7" s="27">
        <v>357</v>
      </c>
      <c r="K7" s="29">
        <f>L7+M7</f>
        <v>92</v>
      </c>
      <c r="L7" s="29">
        <v>64</v>
      </c>
      <c r="M7" s="29">
        <v>28</v>
      </c>
      <c r="N7" s="29">
        <f>O7+P7</f>
        <v>11</v>
      </c>
      <c r="O7" s="29">
        <v>9</v>
      </c>
      <c r="P7" s="27">
        <v>2</v>
      </c>
      <c r="Q7" s="29">
        <f>R7+S7</f>
        <v>1283</v>
      </c>
      <c r="R7" s="29">
        <v>706</v>
      </c>
      <c r="S7" s="29">
        <v>577</v>
      </c>
      <c r="T7" s="29">
        <f>U7+V7</f>
        <v>353</v>
      </c>
      <c r="U7" s="29">
        <v>128</v>
      </c>
      <c r="V7" s="29">
        <v>225</v>
      </c>
      <c r="W7" s="29">
        <f>X7+Y7</f>
        <v>0</v>
      </c>
      <c r="X7" s="32">
        <v>0</v>
      </c>
      <c r="Y7" s="32">
        <v>0</v>
      </c>
      <c r="Z7" s="26">
        <f>AA7+AB7</f>
        <v>11</v>
      </c>
      <c r="AA7" s="29">
        <v>2</v>
      </c>
      <c r="AB7" s="29">
        <v>9</v>
      </c>
      <c r="AC7" s="30">
        <f t="shared" si="1"/>
        <v>34.02171035213132</v>
      </c>
      <c r="AD7" s="30">
        <f t="shared" si="1"/>
        <v>30.09656652360515</v>
      </c>
      <c r="AE7" s="30">
        <f t="shared" si="1"/>
        <v>37.8463146889702</v>
      </c>
      <c r="AF7" s="30">
        <f t="shared" si="2"/>
        <v>34.25999470479216</v>
      </c>
      <c r="AG7" s="31">
        <f t="shared" si="2"/>
        <v>37.98283261802575</v>
      </c>
      <c r="AH7" s="31">
        <f t="shared" si="2"/>
        <v>30.632514375326714</v>
      </c>
      <c r="AI7" s="12" t="s">
        <v>224</v>
      </c>
    </row>
    <row r="8" spans="1:35" ht="15" customHeight="1">
      <c r="A8" s="5"/>
      <c r="B8" s="33"/>
      <c r="C8" s="34"/>
      <c r="D8" s="34"/>
      <c r="E8" s="33"/>
      <c r="F8" s="34"/>
      <c r="G8" s="34"/>
      <c r="H8" s="32"/>
      <c r="I8" s="34"/>
      <c r="J8" s="34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A8" s="32"/>
      <c r="AB8" s="32"/>
      <c r="AC8" s="35"/>
      <c r="AD8" s="35"/>
      <c r="AE8" s="35"/>
      <c r="AF8" s="35"/>
      <c r="AG8" s="36"/>
      <c r="AH8" s="36"/>
      <c r="AI8" s="13"/>
    </row>
    <row r="9" spans="1:35" ht="14.25" customHeight="1">
      <c r="A9" s="8" t="s">
        <v>358</v>
      </c>
      <c r="B9" s="26">
        <f aca="true" t="shared" si="3" ref="B9:AB9">SUM(B10:B18)</f>
        <v>11409</v>
      </c>
      <c r="C9" s="27">
        <f t="shared" si="3"/>
        <v>5737</v>
      </c>
      <c r="D9" s="27">
        <f t="shared" si="3"/>
        <v>5672</v>
      </c>
      <c r="E9" s="26">
        <f t="shared" si="3"/>
        <v>4343</v>
      </c>
      <c r="F9" s="27">
        <f t="shared" si="3"/>
        <v>1933</v>
      </c>
      <c r="G9" s="27">
        <f t="shared" si="3"/>
        <v>2410</v>
      </c>
      <c r="H9" s="29">
        <f t="shared" si="3"/>
        <v>2214</v>
      </c>
      <c r="I9" s="27">
        <f t="shared" si="3"/>
        <v>1057</v>
      </c>
      <c r="J9" s="27">
        <f t="shared" si="3"/>
        <v>1157</v>
      </c>
      <c r="K9" s="29">
        <f t="shared" si="3"/>
        <v>434</v>
      </c>
      <c r="L9" s="29">
        <f t="shared" si="3"/>
        <v>270</v>
      </c>
      <c r="M9" s="29">
        <f t="shared" si="3"/>
        <v>164</v>
      </c>
      <c r="N9" s="29">
        <f t="shared" si="3"/>
        <v>93</v>
      </c>
      <c r="O9" s="29">
        <f t="shared" si="3"/>
        <v>79</v>
      </c>
      <c r="P9" s="29">
        <f t="shared" si="3"/>
        <v>14</v>
      </c>
      <c r="Q9" s="29">
        <f t="shared" si="3"/>
        <v>3156</v>
      </c>
      <c r="R9" s="29">
        <f t="shared" si="3"/>
        <v>1794</v>
      </c>
      <c r="S9" s="29">
        <f t="shared" si="3"/>
        <v>1362</v>
      </c>
      <c r="T9" s="29">
        <f t="shared" si="3"/>
        <v>1168</v>
      </c>
      <c r="U9" s="29">
        <f t="shared" si="3"/>
        <v>603</v>
      </c>
      <c r="V9" s="29">
        <f t="shared" si="3"/>
        <v>565</v>
      </c>
      <c r="W9" s="29">
        <f t="shared" si="3"/>
        <v>1</v>
      </c>
      <c r="X9" s="29">
        <f t="shared" si="3"/>
        <v>1</v>
      </c>
      <c r="Y9" s="29">
        <f t="shared" si="3"/>
        <v>0</v>
      </c>
      <c r="Z9" s="26">
        <f t="shared" si="3"/>
        <v>45</v>
      </c>
      <c r="AA9" s="29">
        <f t="shared" si="3"/>
        <v>15</v>
      </c>
      <c r="AB9" s="29">
        <f t="shared" si="3"/>
        <v>30</v>
      </c>
      <c r="AC9" s="30">
        <f aca="true" t="shared" si="4" ref="AC9:AC18">E9/B9*100</f>
        <v>38.066438776404596</v>
      </c>
      <c r="AD9" s="30">
        <f aca="true" t="shared" si="5" ref="AD9:AD18">F9/C9*100</f>
        <v>33.693568066933935</v>
      </c>
      <c r="AE9" s="30">
        <f aca="true" t="shared" si="6" ref="AE9:AE18">G9/D9*100</f>
        <v>42.489421720733425</v>
      </c>
      <c r="AF9" s="30">
        <f aca="true" t="shared" si="7" ref="AF9:AF18">(Q9+Z9)/B9*100</f>
        <v>28.056797265316856</v>
      </c>
      <c r="AG9" s="31">
        <f aca="true" t="shared" si="8" ref="AG9:AG18">(R9+AA9)/C9*100</f>
        <v>31.532159665330312</v>
      </c>
      <c r="AH9" s="31">
        <f aca="true" t="shared" si="9" ref="AH9:AH18">(S9+AB9)/D9*100</f>
        <v>24.541607898448518</v>
      </c>
      <c r="AI9" s="12" t="s">
        <v>359</v>
      </c>
    </row>
    <row r="10" spans="1:35" ht="14.25" customHeight="1">
      <c r="A10" s="50" t="s">
        <v>360</v>
      </c>
      <c r="B10" s="26">
        <f aca="true" t="shared" si="10" ref="B10:B18">C10+D10</f>
        <v>4942</v>
      </c>
      <c r="C10" s="27">
        <f aca="true" t="shared" si="11" ref="C10:C18">F10+I10+L10+O10+R10+U10+X10</f>
        <v>2489</v>
      </c>
      <c r="D10" s="27">
        <f aca="true" t="shared" si="12" ref="D10:D18">G10+J10+M10+P10+S10+V10+Y10</f>
        <v>2453</v>
      </c>
      <c r="E10" s="26">
        <f aca="true" t="shared" si="13" ref="E10:E18">F10+G10</f>
        <v>2213</v>
      </c>
      <c r="F10" s="27">
        <v>1013</v>
      </c>
      <c r="G10" s="27">
        <v>1200</v>
      </c>
      <c r="H10" s="29">
        <f aca="true" t="shared" si="14" ref="H10:H18">I10+J10</f>
        <v>888</v>
      </c>
      <c r="I10" s="27">
        <v>456</v>
      </c>
      <c r="J10" s="27">
        <v>432</v>
      </c>
      <c r="K10" s="29">
        <f aca="true" t="shared" si="15" ref="K10:K18">L10+M10</f>
        <v>138</v>
      </c>
      <c r="L10" s="29">
        <v>96</v>
      </c>
      <c r="M10" s="29">
        <v>42</v>
      </c>
      <c r="N10" s="29">
        <f aca="true" t="shared" si="16" ref="N10:N18">O10+P10</f>
        <v>5</v>
      </c>
      <c r="O10" s="32">
        <v>5</v>
      </c>
      <c r="P10" s="32">
        <v>0</v>
      </c>
      <c r="Q10" s="29">
        <f aca="true" t="shared" si="17" ref="Q10:Q18">R10+S10</f>
        <v>1060</v>
      </c>
      <c r="R10" s="29">
        <v>598</v>
      </c>
      <c r="S10" s="29">
        <v>462</v>
      </c>
      <c r="T10" s="29">
        <f aca="true" t="shared" si="18" ref="T10:T18">U10+V10</f>
        <v>638</v>
      </c>
      <c r="U10" s="29">
        <v>321</v>
      </c>
      <c r="V10" s="29">
        <v>317</v>
      </c>
      <c r="W10" s="29">
        <f aca="true" t="shared" si="19" ref="W10:W18">X10+Y10</f>
        <v>0</v>
      </c>
      <c r="X10" s="32">
        <v>0</v>
      </c>
      <c r="Y10" s="32">
        <v>0</v>
      </c>
      <c r="Z10" s="26">
        <f aca="true" t="shared" si="20" ref="Z10:Z18">AA10+AB10</f>
        <v>12</v>
      </c>
      <c r="AA10" s="29">
        <v>3</v>
      </c>
      <c r="AB10" s="29">
        <v>9</v>
      </c>
      <c r="AC10" s="30">
        <f t="shared" si="4"/>
        <v>44.77944152165115</v>
      </c>
      <c r="AD10" s="30">
        <f t="shared" si="5"/>
        <v>40.699075934110084</v>
      </c>
      <c r="AE10" s="30">
        <f t="shared" si="6"/>
        <v>48.91969017529556</v>
      </c>
      <c r="AF10" s="30">
        <f t="shared" si="7"/>
        <v>21.6916228247673</v>
      </c>
      <c r="AG10" s="31">
        <f t="shared" si="8"/>
        <v>24.146243471273603</v>
      </c>
      <c r="AH10" s="31">
        <f t="shared" si="9"/>
        <v>19.200978393803506</v>
      </c>
      <c r="AI10" s="14" t="s">
        <v>361</v>
      </c>
    </row>
    <row r="11" spans="1:35" ht="14.25" customHeight="1">
      <c r="A11" s="50" t="s">
        <v>362</v>
      </c>
      <c r="B11" s="26">
        <f t="shared" si="10"/>
        <v>1900</v>
      </c>
      <c r="C11" s="27">
        <f t="shared" si="11"/>
        <v>957</v>
      </c>
      <c r="D11" s="27">
        <f t="shared" si="12"/>
        <v>943</v>
      </c>
      <c r="E11" s="26">
        <f t="shared" si="13"/>
        <v>608</v>
      </c>
      <c r="F11" s="27">
        <v>254</v>
      </c>
      <c r="G11" s="27">
        <v>354</v>
      </c>
      <c r="H11" s="29">
        <f t="shared" si="14"/>
        <v>368</v>
      </c>
      <c r="I11" s="27">
        <v>189</v>
      </c>
      <c r="J11" s="27">
        <v>179</v>
      </c>
      <c r="K11" s="29">
        <f t="shared" si="15"/>
        <v>109</v>
      </c>
      <c r="L11" s="29">
        <v>49</v>
      </c>
      <c r="M11" s="29">
        <v>60</v>
      </c>
      <c r="N11" s="29">
        <f t="shared" si="16"/>
        <v>28</v>
      </c>
      <c r="O11" s="32">
        <v>25</v>
      </c>
      <c r="P11" s="32">
        <v>3</v>
      </c>
      <c r="Q11" s="29">
        <f t="shared" si="17"/>
        <v>636</v>
      </c>
      <c r="R11" s="29">
        <v>355</v>
      </c>
      <c r="S11" s="29">
        <v>281</v>
      </c>
      <c r="T11" s="29">
        <f t="shared" si="18"/>
        <v>151</v>
      </c>
      <c r="U11" s="29">
        <v>85</v>
      </c>
      <c r="V11" s="29">
        <v>66</v>
      </c>
      <c r="W11" s="29">
        <f t="shared" si="19"/>
        <v>0</v>
      </c>
      <c r="X11" s="32">
        <v>0</v>
      </c>
      <c r="Y11" s="32">
        <v>0</v>
      </c>
      <c r="Z11" s="26">
        <f t="shared" si="20"/>
        <v>9</v>
      </c>
      <c r="AA11" s="29">
        <v>3</v>
      </c>
      <c r="AB11" s="29">
        <v>6</v>
      </c>
      <c r="AC11" s="30">
        <f t="shared" si="4"/>
        <v>32</v>
      </c>
      <c r="AD11" s="30">
        <f t="shared" si="5"/>
        <v>26.541274817136884</v>
      </c>
      <c r="AE11" s="30">
        <f t="shared" si="6"/>
        <v>37.53976670201485</v>
      </c>
      <c r="AF11" s="30">
        <f t="shared" si="7"/>
        <v>33.94736842105263</v>
      </c>
      <c r="AG11" s="31">
        <f t="shared" si="8"/>
        <v>37.4085684430512</v>
      </c>
      <c r="AH11" s="31">
        <f t="shared" si="9"/>
        <v>30.434782608695656</v>
      </c>
      <c r="AI11" s="14" t="s">
        <v>363</v>
      </c>
    </row>
    <row r="12" spans="1:35" ht="14.25" customHeight="1">
      <c r="A12" s="50" t="s">
        <v>364</v>
      </c>
      <c r="B12" s="26">
        <f t="shared" si="10"/>
        <v>1439</v>
      </c>
      <c r="C12" s="27">
        <f t="shared" si="11"/>
        <v>762</v>
      </c>
      <c r="D12" s="27">
        <f t="shared" si="12"/>
        <v>677</v>
      </c>
      <c r="E12" s="26">
        <f t="shared" si="13"/>
        <v>557</v>
      </c>
      <c r="F12" s="27">
        <v>255</v>
      </c>
      <c r="G12" s="27">
        <v>302</v>
      </c>
      <c r="H12" s="29">
        <f t="shared" si="14"/>
        <v>244</v>
      </c>
      <c r="I12" s="27">
        <v>109</v>
      </c>
      <c r="J12" s="27">
        <v>135</v>
      </c>
      <c r="K12" s="29">
        <f t="shared" si="15"/>
        <v>52</v>
      </c>
      <c r="L12" s="29">
        <v>29</v>
      </c>
      <c r="M12" s="29">
        <v>23</v>
      </c>
      <c r="N12" s="29">
        <f t="shared" si="16"/>
        <v>15</v>
      </c>
      <c r="O12" s="32">
        <v>9</v>
      </c>
      <c r="P12" s="32">
        <v>6</v>
      </c>
      <c r="Q12" s="29">
        <f t="shared" si="17"/>
        <v>418</v>
      </c>
      <c r="R12" s="29">
        <v>275</v>
      </c>
      <c r="S12" s="29">
        <v>143</v>
      </c>
      <c r="T12" s="29">
        <f t="shared" si="18"/>
        <v>152</v>
      </c>
      <c r="U12" s="29">
        <v>84</v>
      </c>
      <c r="V12" s="29">
        <v>68</v>
      </c>
      <c r="W12" s="29">
        <f t="shared" si="19"/>
        <v>1</v>
      </c>
      <c r="X12" s="32">
        <v>1</v>
      </c>
      <c r="Y12" s="32">
        <v>0</v>
      </c>
      <c r="Z12" s="26">
        <f t="shared" si="20"/>
        <v>9</v>
      </c>
      <c r="AA12" s="32">
        <v>4</v>
      </c>
      <c r="AB12" s="29">
        <v>5</v>
      </c>
      <c r="AC12" s="30">
        <f t="shared" si="4"/>
        <v>38.707435719249474</v>
      </c>
      <c r="AD12" s="30">
        <f t="shared" si="5"/>
        <v>33.46456692913386</v>
      </c>
      <c r="AE12" s="30">
        <f t="shared" si="6"/>
        <v>44.608567208271786</v>
      </c>
      <c r="AF12" s="30">
        <f t="shared" si="7"/>
        <v>29.673384294649065</v>
      </c>
      <c r="AG12" s="31">
        <f t="shared" si="8"/>
        <v>36.61417322834646</v>
      </c>
      <c r="AH12" s="31">
        <f t="shared" si="9"/>
        <v>21.86115214180207</v>
      </c>
      <c r="AI12" s="14" t="s">
        <v>365</v>
      </c>
    </row>
    <row r="13" spans="1:35" ht="14.25" customHeight="1">
      <c r="A13" s="50" t="s">
        <v>366</v>
      </c>
      <c r="B13" s="26">
        <f t="shared" si="10"/>
        <v>771</v>
      </c>
      <c r="C13" s="27">
        <f t="shared" si="11"/>
        <v>337</v>
      </c>
      <c r="D13" s="27">
        <f t="shared" si="12"/>
        <v>434</v>
      </c>
      <c r="E13" s="26">
        <f t="shared" si="13"/>
        <v>244</v>
      </c>
      <c r="F13" s="27">
        <v>70</v>
      </c>
      <c r="G13" s="27">
        <v>174</v>
      </c>
      <c r="H13" s="29">
        <f t="shared" si="14"/>
        <v>171</v>
      </c>
      <c r="I13" s="27">
        <v>73</v>
      </c>
      <c r="J13" s="27">
        <v>98</v>
      </c>
      <c r="K13" s="29">
        <f t="shared" si="15"/>
        <v>17</v>
      </c>
      <c r="L13" s="29">
        <v>11</v>
      </c>
      <c r="M13" s="29">
        <v>6</v>
      </c>
      <c r="N13" s="29">
        <f t="shared" si="16"/>
        <v>4</v>
      </c>
      <c r="O13" s="32">
        <v>4</v>
      </c>
      <c r="P13" s="32">
        <v>0</v>
      </c>
      <c r="Q13" s="29">
        <f t="shared" si="17"/>
        <v>272</v>
      </c>
      <c r="R13" s="29">
        <v>143</v>
      </c>
      <c r="S13" s="29">
        <v>129</v>
      </c>
      <c r="T13" s="29">
        <f t="shared" si="18"/>
        <v>63</v>
      </c>
      <c r="U13" s="29">
        <v>36</v>
      </c>
      <c r="V13" s="29">
        <v>27</v>
      </c>
      <c r="W13" s="29">
        <f t="shared" si="19"/>
        <v>0</v>
      </c>
      <c r="X13" s="32">
        <v>0</v>
      </c>
      <c r="Y13" s="32">
        <v>0</v>
      </c>
      <c r="Z13" s="26">
        <f t="shared" si="20"/>
        <v>1</v>
      </c>
      <c r="AA13" s="29">
        <v>0</v>
      </c>
      <c r="AB13" s="29">
        <v>1</v>
      </c>
      <c r="AC13" s="30">
        <f t="shared" si="4"/>
        <v>31.647211413748376</v>
      </c>
      <c r="AD13" s="30">
        <f t="shared" si="5"/>
        <v>20.77151335311573</v>
      </c>
      <c r="AE13" s="30">
        <f t="shared" si="6"/>
        <v>40.09216589861751</v>
      </c>
      <c r="AF13" s="30">
        <f t="shared" si="7"/>
        <v>35.40856031128405</v>
      </c>
      <c r="AG13" s="31">
        <f t="shared" si="8"/>
        <v>42.433234421364986</v>
      </c>
      <c r="AH13" s="31">
        <f t="shared" si="9"/>
        <v>29.953917050691242</v>
      </c>
      <c r="AI13" s="14" t="s">
        <v>367</v>
      </c>
    </row>
    <row r="14" spans="1:35" ht="14.25" customHeight="1">
      <c r="A14" s="50" t="s">
        <v>368</v>
      </c>
      <c r="B14" s="26">
        <f t="shared" si="10"/>
        <v>855</v>
      </c>
      <c r="C14" s="27">
        <f t="shared" si="11"/>
        <v>446</v>
      </c>
      <c r="D14" s="27">
        <f t="shared" si="12"/>
        <v>409</v>
      </c>
      <c r="E14" s="26">
        <f t="shared" si="13"/>
        <v>240</v>
      </c>
      <c r="F14" s="27">
        <v>117</v>
      </c>
      <c r="G14" s="27">
        <v>123</v>
      </c>
      <c r="H14" s="29">
        <f t="shared" si="14"/>
        <v>174</v>
      </c>
      <c r="I14" s="27">
        <v>83</v>
      </c>
      <c r="J14" s="27">
        <v>91</v>
      </c>
      <c r="K14" s="29">
        <f t="shared" si="15"/>
        <v>21</v>
      </c>
      <c r="L14" s="29">
        <v>8</v>
      </c>
      <c r="M14" s="32">
        <v>13</v>
      </c>
      <c r="N14" s="29">
        <f t="shared" si="16"/>
        <v>25</v>
      </c>
      <c r="O14" s="32">
        <v>20</v>
      </c>
      <c r="P14" s="32">
        <v>5</v>
      </c>
      <c r="Q14" s="29">
        <f t="shared" si="17"/>
        <v>349</v>
      </c>
      <c r="R14" s="29">
        <v>195</v>
      </c>
      <c r="S14" s="29">
        <v>154</v>
      </c>
      <c r="T14" s="29">
        <f t="shared" si="18"/>
        <v>46</v>
      </c>
      <c r="U14" s="29">
        <v>23</v>
      </c>
      <c r="V14" s="29">
        <v>23</v>
      </c>
      <c r="W14" s="29">
        <f t="shared" si="19"/>
        <v>0</v>
      </c>
      <c r="X14" s="32">
        <v>0</v>
      </c>
      <c r="Y14" s="32">
        <v>0</v>
      </c>
      <c r="Z14" s="26">
        <f t="shared" si="20"/>
        <v>5</v>
      </c>
      <c r="AA14" s="29">
        <v>3</v>
      </c>
      <c r="AB14" s="29">
        <v>2</v>
      </c>
      <c r="AC14" s="30">
        <f t="shared" si="4"/>
        <v>28.07017543859649</v>
      </c>
      <c r="AD14" s="30">
        <f t="shared" si="5"/>
        <v>26.23318385650224</v>
      </c>
      <c r="AE14" s="30">
        <f t="shared" si="6"/>
        <v>30.073349633251834</v>
      </c>
      <c r="AF14" s="30">
        <f t="shared" si="7"/>
        <v>41.40350877192983</v>
      </c>
      <c r="AG14" s="31">
        <f t="shared" si="8"/>
        <v>44.39461883408072</v>
      </c>
      <c r="AH14" s="31">
        <f t="shared" si="9"/>
        <v>38.141809290953546</v>
      </c>
      <c r="AI14" s="14" t="s">
        <v>369</v>
      </c>
    </row>
    <row r="15" spans="1:35" ht="14.25" customHeight="1">
      <c r="A15" s="50" t="s">
        <v>370</v>
      </c>
      <c r="B15" s="26">
        <f t="shared" si="10"/>
        <v>792</v>
      </c>
      <c r="C15" s="27">
        <f t="shared" si="11"/>
        <v>412</v>
      </c>
      <c r="D15" s="27">
        <f t="shared" si="12"/>
        <v>380</v>
      </c>
      <c r="E15" s="26">
        <f t="shared" si="13"/>
        <v>271</v>
      </c>
      <c r="F15" s="27">
        <v>126</v>
      </c>
      <c r="G15" s="27">
        <v>145</v>
      </c>
      <c r="H15" s="29">
        <f t="shared" si="14"/>
        <v>183</v>
      </c>
      <c r="I15" s="27">
        <v>64</v>
      </c>
      <c r="J15" s="27">
        <v>119</v>
      </c>
      <c r="K15" s="29">
        <f t="shared" si="15"/>
        <v>71</v>
      </c>
      <c r="L15" s="29">
        <v>63</v>
      </c>
      <c r="M15" s="29">
        <v>8</v>
      </c>
      <c r="N15" s="29">
        <f t="shared" si="16"/>
        <v>12</v>
      </c>
      <c r="O15" s="32">
        <v>12</v>
      </c>
      <c r="P15" s="32">
        <v>0</v>
      </c>
      <c r="Q15" s="29">
        <f t="shared" si="17"/>
        <v>205</v>
      </c>
      <c r="R15" s="29">
        <v>130</v>
      </c>
      <c r="S15" s="29">
        <v>75</v>
      </c>
      <c r="T15" s="29">
        <f t="shared" si="18"/>
        <v>50</v>
      </c>
      <c r="U15" s="29">
        <v>17</v>
      </c>
      <c r="V15" s="29">
        <v>33</v>
      </c>
      <c r="W15" s="29">
        <f t="shared" si="19"/>
        <v>0</v>
      </c>
      <c r="X15" s="32">
        <v>0</v>
      </c>
      <c r="Y15" s="32">
        <v>0</v>
      </c>
      <c r="Z15" s="26">
        <f t="shared" si="20"/>
        <v>7</v>
      </c>
      <c r="AA15" s="29">
        <v>2</v>
      </c>
      <c r="AB15" s="29">
        <v>5</v>
      </c>
      <c r="AC15" s="30">
        <f t="shared" si="4"/>
        <v>34.217171717171716</v>
      </c>
      <c r="AD15" s="30">
        <f t="shared" si="5"/>
        <v>30.582524271844658</v>
      </c>
      <c r="AE15" s="30">
        <f t="shared" si="6"/>
        <v>38.15789473684211</v>
      </c>
      <c r="AF15" s="30">
        <f t="shared" si="7"/>
        <v>26.767676767676768</v>
      </c>
      <c r="AG15" s="31">
        <f t="shared" si="8"/>
        <v>32.038834951456316</v>
      </c>
      <c r="AH15" s="31">
        <f t="shared" si="9"/>
        <v>21.052631578947366</v>
      </c>
      <c r="AI15" s="14" t="s">
        <v>371</v>
      </c>
    </row>
    <row r="16" spans="1:35" ht="14.25" customHeight="1">
      <c r="A16" s="50" t="s">
        <v>372</v>
      </c>
      <c r="B16" s="26">
        <f t="shared" si="10"/>
        <v>160</v>
      </c>
      <c r="C16" s="27">
        <f t="shared" si="11"/>
        <v>83</v>
      </c>
      <c r="D16" s="27">
        <f t="shared" si="12"/>
        <v>77</v>
      </c>
      <c r="E16" s="26">
        <f t="shared" si="13"/>
        <v>64</v>
      </c>
      <c r="F16" s="27">
        <v>34</v>
      </c>
      <c r="G16" s="27">
        <v>30</v>
      </c>
      <c r="H16" s="29">
        <f t="shared" si="14"/>
        <v>33</v>
      </c>
      <c r="I16" s="27">
        <v>17</v>
      </c>
      <c r="J16" s="27">
        <v>16</v>
      </c>
      <c r="K16" s="29">
        <f t="shared" si="15"/>
        <v>11</v>
      </c>
      <c r="L16" s="32">
        <v>8</v>
      </c>
      <c r="M16" s="32">
        <v>3</v>
      </c>
      <c r="N16" s="29">
        <f t="shared" si="16"/>
        <v>0</v>
      </c>
      <c r="O16" s="32">
        <v>0</v>
      </c>
      <c r="P16" s="32">
        <v>0</v>
      </c>
      <c r="Q16" s="29">
        <f t="shared" si="17"/>
        <v>42</v>
      </c>
      <c r="R16" s="29">
        <v>17</v>
      </c>
      <c r="S16" s="29">
        <v>25</v>
      </c>
      <c r="T16" s="29">
        <f t="shared" si="18"/>
        <v>10</v>
      </c>
      <c r="U16" s="29">
        <v>7</v>
      </c>
      <c r="V16" s="29">
        <v>3</v>
      </c>
      <c r="W16" s="29">
        <f t="shared" si="19"/>
        <v>0</v>
      </c>
      <c r="X16" s="32">
        <v>0</v>
      </c>
      <c r="Y16" s="32">
        <v>0</v>
      </c>
      <c r="Z16" s="26">
        <f t="shared" si="20"/>
        <v>0</v>
      </c>
      <c r="AA16" s="32">
        <v>0</v>
      </c>
      <c r="AB16" s="29">
        <v>0</v>
      </c>
      <c r="AC16" s="30">
        <f t="shared" si="4"/>
        <v>40</v>
      </c>
      <c r="AD16" s="30">
        <f t="shared" si="5"/>
        <v>40.963855421686745</v>
      </c>
      <c r="AE16" s="30">
        <f t="shared" si="6"/>
        <v>38.961038961038966</v>
      </c>
      <c r="AF16" s="30">
        <f t="shared" si="7"/>
        <v>26.25</v>
      </c>
      <c r="AG16" s="31">
        <f t="shared" si="8"/>
        <v>20.481927710843372</v>
      </c>
      <c r="AH16" s="31">
        <f t="shared" si="9"/>
        <v>32.467532467532465</v>
      </c>
      <c r="AI16" s="14" t="s">
        <v>373</v>
      </c>
    </row>
    <row r="17" spans="1:35" ht="14.25" customHeight="1">
      <c r="A17" s="50" t="s">
        <v>374</v>
      </c>
      <c r="B17" s="26">
        <f t="shared" si="10"/>
        <v>364</v>
      </c>
      <c r="C17" s="27">
        <f t="shared" si="11"/>
        <v>169</v>
      </c>
      <c r="D17" s="27">
        <f t="shared" si="12"/>
        <v>195</v>
      </c>
      <c r="E17" s="26">
        <f t="shared" si="13"/>
        <v>85</v>
      </c>
      <c r="F17" s="27">
        <v>36</v>
      </c>
      <c r="G17" s="27">
        <v>49</v>
      </c>
      <c r="H17" s="29">
        <f t="shared" si="14"/>
        <v>76</v>
      </c>
      <c r="I17" s="27">
        <v>36</v>
      </c>
      <c r="J17" s="27">
        <v>40</v>
      </c>
      <c r="K17" s="29">
        <f t="shared" si="15"/>
        <v>11</v>
      </c>
      <c r="L17" s="29">
        <v>2</v>
      </c>
      <c r="M17" s="29">
        <v>9</v>
      </c>
      <c r="N17" s="29">
        <f t="shared" si="16"/>
        <v>4</v>
      </c>
      <c r="O17" s="32">
        <v>4</v>
      </c>
      <c r="P17" s="32">
        <v>0</v>
      </c>
      <c r="Q17" s="29">
        <f t="shared" si="17"/>
        <v>143</v>
      </c>
      <c r="R17" s="29">
        <v>66</v>
      </c>
      <c r="S17" s="29">
        <v>77</v>
      </c>
      <c r="T17" s="29">
        <f t="shared" si="18"/>
        <v>45</v>
      </c>
      <c r="U17" s="29">
        <v>25</v>
      </c>
      <c r="V17" s="29">
        <v>20</v>
      </c>
      <c r="W17" s="29">
        <f t="shared" si="19"/>
        <v>0</v>
      </c>
      <c r="X17" s="32">
        <v>0</v>
      </c>
      <c r="Y17" s="32">
        <v>0</v>
      </c>
      <c r="Z17" s="26">
        <f t="shared" si="20"/>
        <v>1</v>
      </c>
      <c r="AA17" s="29">
        <v>0</v>
      </c>
      <c r="AB17" s="29">
        <v>1</v>
      </c>
      <c r="AC17" s="30">
        <f t="shared" si="4"/>
        <v>23.35164835164835</v>
      </c>
      <c r="AD17" s="30">
        <f t="shared" si="5"/>
        <v>21.301775147928996</v>
      </c>
      <c r="AE17" s="30">
        <f t="shared" si="6"/>
        <v>25.128205128205128</v>
      </c>
      <c r="AF17" s="30">
        <f t="shared" si="7"/>
        <v>39.56043956043956</v>
      </c>
      <c r="AG17" s="31">
        <f t="shared" si="8"/>
        <v>39.053254437869825</v>
      </c>
      <c r="AH17" s="31">
        <f t="shared" si="9"/>
        <v>40</v>
      </c>
      <c r="AI17" s="14" t="s">
        <v>375</v>
      </c>
    </row>
    <row r="18" spans="1:35" ht="14.25" customHeight="1">
      <c r="A18" s="50" t="s">
        <v>376</v>
      </c>
      <c r="B18" s="26">
        <f t="shared" si="10"/>
        <v>186</v>
      </c>
      <c r="C18" s="27">
        <f t="shared" si="11"/>
        <v>82</v>
      </c>
      <c r="D18" s="27">
        <f t="shared" si="12"/>
        <v>104</v>
      </c>
      <c r="E18" s="26">
        <f t="shared" si="13"/>
        <v>61</v>
      </c>
      <c r="F18" s="27">
        <v>28</v>
      </c>
      <c r="G18" s="27">
        <v>33</v>
      </c>
      <c r="H18" s="29">
        <f t="shared" si="14"/>
        <v>77</v>
      </c>
      <c r="I18" s="27">
        <v>30</v>
      </c>
      <c r="J18" s="27">
        <v>47</v>
      </c>
      <c r="K18" s="29">
        <f t="shared" si="15"/>
        <v>4</v>
      </c>
      <c r="L18" s="32">
        <v>4</v>
      </c>
      <c r="M18" s="32">
        <v>0</v>
      </c>
      <c r="N18" s="29">
        <f t="shared" si="16"/>
        <v>0</v>
      </c>
      <c r="O18" s="32">
        <v>0</v>
      </c>
      <c r="P18" s="32">
        <v>0</v>
      </c>
      <c r="Q18" s="29">
        <f t="shared" si="17"/>
        <v>31</v>
      </c>
      <c r="R18" s="29">
        <v>15</v>
      </c>
      <c r="S18" s="29">
        <v>16</v>
      </c>
      <c r="T18" s="29">
        <f t="shared" si="18"/>
        <v>13</v>
      </c>
      <c r="U18" s="29">
        <v>5</v>
      </c>
      <c r="V18" s="29">
        <v>8</v>
      </c>
      <c r="W18" s="29">
        <f t="shared" si="19"/>
        <v>0</v>
      </c>
      <c r="X18" s="32">
        <v>0</v>
      </c>
      <c r="Y18" s="32">
        <v>0</v>
      </c>
      <c r="Z18" s="26">
        <f t="shared" si="20"/>
        <v>1</v>
      </c>
      <c r="AA18" s="32">
        <v>0</v>
      </c>
      <c r="AB18" s="29">
        <v>1</v>
      </c>
      <c r="AC18" s="30">
        <f t="shared" si="4"/>
        <v>32.795698924731184</v>
      </c>
      <c r="AD18" s="30">
        <f t="shared" si="5"/>
        <v>34.146341463414636</v>
      </c>
      <c r="AE18" s="30">
        <f t="shared" si="6"/>
        <v>31.73076923076923</v>
      </c>
      <c r="AF18" s="30">
        <f t="shared" si="7"/>
        <v>17.20430107526882</v>
      </c>
      <c r="AG18" s="31">
        <f t="shared" si="8"/>
        <v>18.29268292682927</v>
      </c>
      <c r="AH18" s="31">
        <f t="shared" si="9"/>
        <v>16.346153846153847</v>
      </c>
      <c r="AI18" s="14" t="s">
        <v>377</v>
      </c>
    </row>
    <row r="19" spans="1:35" ht="14.25" customHeight="1">
      <c r="A19" s="6"/>
      <c r="B19" s="33"/>
      <c r="C19" s="34"/>
      <c r="D19" s="34"/>
      <c r="E19" s="33"/>
      <c r="F19" s="34"/>
      <c r="G19" s="34"/>
      <c r="H19" s="32"/>
      <c r="I19" s="34"/>
      <c r="J19" s="34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 t="s">
        <v>6</v>
      </c>
      <c r="Z19" s="33"/>
      <c r="AA19" s="32"/>
      <c r="AB19" s="32"/>
      <c r="AC19" s="35"/>
      <c r="AD19" s="35"/>
      <c r="AE19" s="35"/>
      <c r="AF19" s="35"/>
      <c r="AG19" s="36"/>
      <c r="AH19" s="36"/>
      <c r="AI19" s="13"/>
    </row>
    <row r="20" spans="1:35" ht="14.25" customHeight="1">
      <c r="A20" s="8" t="s">
        <v>378</v>
      </c>
      <c r="B20" s="26">
        <f aca="true" t="shared" si="21" ref="B20:AB20">SUM(B21:B23)</f>
        <v>328</v>
      </c>
      <c r="C20" s="29">
        <f t="shared" si="21"/>
        <v>176</v>
      </c>
      <c r="D20" s="29">
        <f t="shared" si="21"/>
        <v>152</v>
      </c>
      <c r="E20" s="26">
        <f t="shared" si="21"/>
        <v>169</v>
      </c>
      <c r="F20" s="29">
        <f t="shared" si="21"/>
        <v>60</v>
      </c>
      <c r="G20" s="29">
        <f t="shared" si="21"/>
        <v>109</v>
      </c>
      <c r="H20" s="29">
        <f t="shared" si="21"/>
        <v>46</v>
      </c>
      <c r="I20" s="29">
        <f t="shared" si="21"/>
        <v>27</v>
      </c>
      <c r="J20" s="29">
        <f t="shared" si="21"/>
        <v>19</v>
      </c>
      <c r="K20" s="29">
        <f t="shared" si="21"/>
        <v>0</v>
      </c>
      <c r="L20" s="29">
        <f t="shared" si="21"/>
        <v>0</v>
      </c>
      <c r="M20" s="29">
        <f t="shared" si="21"/>
        <v>0</v>
      </c>
      <c r="N20" s="29">
        <f t="shared" si="21"/>
        <v>22</v>
      </c>
      <c r="O20" s="29">
        <f t="shared" si="21"/>
        <v>20</v>
      </c>
      <c r="P20" s="29">
        <f t="shared" si="21"/>
        <v>2</v>
      </c>
      <c r="Q20" s="29">
        <f t="shared" si="21"/>
        <v>85</v>
      </c>
      <c r="R20" s="29">
        <f t="shared" si="21"/>
        <v>68</v>
      </c>
      <c r="S20" s="29">
        <f t="shared" si="21"/>
        <v>17</v>
      </c>
      <c r="T20" s="29">
        <f t="shared" si="21"/>
        <v>6</v>
      </c>
      <c r="U20" s="29">
        <f t="shared" si="21"/>
        <v>1</v>
      </c>
      <c r="V20" s="29">
        <f t="shared" si="21"/>
        <v>5</v>
      </c>
      <c r="W20" s="29">
        <f t="shared" si="21"/>
        <v>0</v>
      </c>
      <c r="X20" s="29">
        <f t="shared" si="21"/>
        <v>0</v>
      </c>
      <c r="Y20" s="29">
        <f t="shared" si="21"/>
        <v>0</v>
      </c>
      <c r="Z20" s="26">
        <f t="shared" si="21"/>
        <v>1</v>
      </c>
      <c r="AA20" s="29">
        <f t="shared" si="21"/>
        <v>0</v>
      </c>
      <c r="AB20" s="29">
        <f t="shared" si="21"/>
        <v>1</v>
      </c>
      <c r="AC20" s="30">
        <f>E20/B20*100</f>
        <v>51.52439024390244</v>
      </c>
      <c r="AD20" s="30">
        <f>F20/C20*100</f>
        <v>34.090909090909086</v>
      </c>
      <c r="AE20" s="30">
        <f>G20/D20*100</f>
        <v>71.71052631578947</v>
      </c>
      <c r="AF20" s="30">
        <f>(Q20+Z20)/B20*100</f>
        <v>26.21951219512195</v>
      </c>
      <c r="AG20" s="31">
        <f>(R20+AA20)/C20*100</f>
        <v>38.63636363636363</v>
      </c>
      <c r="AH20" s="31">
        <f>(S20+AB20)/D20*100</f>
        <v>11.842105263157894</v>
      </c>
      <c r="AI20" s="15" t="s">
        <v>379</v>
      </c>
    </row>
    <row r="21" spans="1:35" ht="14.25" customHeight="1">
      <c r="A21" s="50" t="s">
        <v>380</v>
      </c>
      <c r="B21" s="26">
        <f>C21+D21</f>
        <v>0</v>
      </c>
      <c r="C21" s="27">
        <f aca="true" t="shared" si="22" ref="C21:D23">F21+I21+L21+O21+R21+U21+X21</f>
        <v>0</v>
      </c>
      <c r="D21" s="27">
        <f t="shared" si="22"/>
        <v>0</v>
      </c>
      <c r="E21" s="26">
        <f>F21+G21</f>
        <v>0</v>
      </c>
      <c r="F21" s="34">
        <v>0</v>
      </c>
      <c r="G21" s="34">
        <v>0</v>
      </c>
      <c r="H21" s="29">
        <f>I21+J21</f>
        <v>0</v>
      </c>
      <c r="I21" s="34">
        <v>0</v>
      </c>
      <c r="J21" s="34">
        <v>0</v>
      </c>
      <c r="K21" s="29">
        <f>L21+M21</f>
        <v>0</v>
      </c>
      <c r="L21" s="32">
        <v>0</v>
      </c>
      <c r="M21" s="32">
        <v>0</v>
      </c>
      <c r="N21" s="29">
        <f>O21+P21</f>
        <v>0</v>
      </c>
      <c r="O21" s="32">
        <v>0</v>
      </c>
      <c r="P21" s="32">
        <v>0</v>
      </c>
      <c r="Q21" s="29">
        <f>R21+S21</f>
        <v>0</v>
      </c>
      <c r="R21" s="32">
        <v>0</v>
      </c>
      <c r="S21" s="32">
        <v>0</v>
      </c>
      <c r="T21" s="29">
        <f>U21+V21</f>
        <v>0</v>
      </c>
      <c r="U21" s="32">
        <v>0</v>
      </c>
      <c r="V21" s="32">
        <v>0</v>
      </c>
      <c r="W21" s="29">
        <f>X21+Y21</f>
        <v>0</v>
      </c>
      <c r="X21" s="32">
        <v>0</v>
      </c>
      <c r="Y21" s="32">
        <v>0</v>
      </c>
      <c r="Z21" s="26">
        <f>AA21+AB21</f>
        <v>0</v>
      </c>
      <c r="AA21" s="32">
        <v>0</v>
      </c>
      <c r="AB21" s="32">
        <v>0</v>
      </c>
      <c r="AC21" s="30">
        <v>0</v>
      </c>
      <c r="AD21" s="30">
        <v>0</v>
      </c>
      <c r="AE21" s="30">
        <v>0</v>
      </c>
      <c r="AF21" s="30">
        <v>0</v>
      </c>
      <c r="AG21" s="31">
        <v>0</v>
      </c>
      <c r="AH21" s="31">
        <v>0</v>
      </c>
      <c r="AI21" s="14" t="s">
        <v>381</v>
      </c>
    </row>
    <row r="22" spans="1:35" ht="14.25" customHeight="1">
      <c r="A22" s="50" t="s">
        <v>382</v>
      </c>
      <c r="B22" s="26">
        <f>C22+D22</f>
        <v>83</v>
      </c>
      <c r="C22" s="27">
        <f t="shared" si="22"/>
        <v>4</v>
      </c>
      <c r="D22" s="27">
        <f t="shared" si="22"/>
        <v>79</v>
      </c>
      <c r="E22" s="26">
        <f>F22+G22</f>
        <v>76</v>
      </c>
      <c r="F22" s="27">
        <v>4</v>
      </c>
      <c r="G22" s="34">
        <v>72</v>
      </c>
      <c r="H22" s="29">
        <f>I22+J22</f>
        <v>1</v>
      </c>
      <c r="I22" s="27">
        <v>0</v>
      </c>
      <c r="J22" s="27">
        <v>1</v>
      </c>
      <c r="K22" s="29">
        <f>L22+M22</f>
        <v>0</v>
      </c>
      <c r="L22" s="29">
        <v>0</v>
      </c>
      <c r="M22" s="29">
        <v>0</v>
      </c>
      <c r="N22" s="29">
        <f>O22+P22</f>
        <v>0</v>
      </c>
      <c r="O22" s="32">
        <v>0</v>
      </c>
      <c r="P22" s="32">
        <v>0</v>
      </c>
      <c r="Q22" s="29">
        <f>R22+S22</f>
        <v>1</v>
      </c>
      <c r="R22" s="29">
        <v>0</v>
      </c>
      <c r="S22" s="29">
        <v>1</v>
      </c>
      <c r="T22" s="29">
        <f>U22+V22</f>
        <v>5</v>
      </c>
      <c r="U22" s="32">
        <v>0</v>
      </c>
      <c r="V22" s="29">
        <v>5</v>
      </c>
      <c r="W22" s="29">
        <f>X22+Y22</f>
        <v>0</v>
      </c>
      <c r="X22" s="32">
        <v>0</v>
      </c>
      <c r="Y22" s="32">
        <v>0</v>
      </c>
      <c r="Z22" s="26">
        <f>AA22+AB22</f>
        <v>1</v>
      </c>
      <c r="AA22" s="32">
        <v>0</v>
      </c>
      <c r="AB22" s="32">
        <v>1</v>
      </c>
      <c r="AC22" s="30">
        <f aca="true" t="shared" si="23" ref="AC22:AE23">E22/B22*100</f>
        <v>91.56626506024097</v>
      </c>
      <c r="AD22" s="30">
        <f t="shared" si="23"/>
        <v>100</v>
      </c>
      <c r="AE22" s="30">
        <f t="shared" si="23"/>
        <v>91.13924050632912</v>
      </c>
      <c r="AF22" s="30">
        <f aca="true" t="shared" si="24" ref="AF22:AH23">(Q22+Z22)/B22*100</f>
        <v>2.4096385542168677</v>
      </c>
      <c r="AG22" s="31">
        <f t="shared" si="24"/>
        <v>0</v>
      </c>
      <c r="AH22" s="31">
        <f t="shared" si="24"/>
        <v>2.5316455696202533</v>
      </c>
      <c r="AI22" s="14" t="s">
        <v>383</v>
      </c>
    </row>
    <row r="23" spans="1:35" ht="14.25" customHeight="1">
      <c r="A23" s="50" t="s">
        <v>384</v>
      </c>
      <c r="B23" s="26">
        <f>C23+D23</f>
        <v>245</v>
      </c>
      <c r="C23" s="27">
        <f t="shared" si="22"/>
        <v>172</v>
      </c>
      <c r="D23" s="27">
        <f t="shared" si="22"/>
        <v>73</v>
      </c>
      <c r="E23" s="26">
        <f>F23+G23</f>
        <v>93</v>
      </c>
      <c r="F23" s="27">
        <v>56</v>
      </c>
      <c r="G23" s="27">
        <v>37</v>
      </c>
      <c r="H23" s="29">
        <f>I23+J23</f>
        <v>45</v>
      </c>
      <c r="I23" s="27">
        <v>27</v>
      </c>
      <c r="J23" s="27">
        <v>18</v>
      </c>
      <c r="K23" s="29">
        <f>L23+M23</f>
        <v>0</v>
      </c>
      <c r="L23" s="32">
        <v>0</v>
      </c>
      <c r="M23" s="29">
        <v>0</v>
      </c>
      <c r="N23" s="29">
        <f>O23+P23</f>
        <v>22</v>
      </c>
      <c r="O23" s="32">
        <v>20</v>
      </c>
      <c r="P23" s="32">
        <v>2</v>
      </c>
      <c r="Q23" s="29">
        <f>R23+S23</f>
        <v>84</v>
      </c>
      <c r="R23" s="29">
        <v>68</v>
      </c>
      <c r="S23" s="29">
        <v>16</v>
      </c>
      <c r="T23" s="29">
        <f>U23+V23</f>
        <v>1</v>
      </c>
      <c r="U23" s="29">
        <v>1</v>
      </c>
      <c r="V23" s="29">
        <v>0</v>
      </c>
      <c r="W23" s="29">
        <f>X23+Y23</f>
        <v>0</v>
      </c>
      <c r="X23" s="32">
        <v>0</v>
      </c>
      <c r="Y23" s="32">
        <v>0</v>
      </c>
      <c r="Z23" s="26">
        <f>AA23+AB23</f>
        <v>0</v>
      </c>
      <c r="AA23" s="32">
        <v>0</v>
      </c>
      <c r="AB23" s="32">
        <v>0</v>
      </c>
      <c r="AC23" s="30">
        <f t="shared" si="23"/>
        <v>37.95918367346939</v>
      </c>
      <c r="AD23" s="30">
        <f t="shared" si="23"/>
        <v>32.55813953488372</v>
      </c>
      <c r="AE23" s="30">
        <f t="shared" si="23"/>
        <v>50.68493150684932</v>
      </c>
      <c r="AF23" s="30">
        <f t="shared" si="24"/>
        <v>34.285714285714285</v>
      </c>
      <c r="AG23" s="31">
        <f t="shared" si="24"/>
        <v>39.53488372093023</v>
      </c>
      <c r="AH23" s="31">
        <f t="shared" si="24"/>
        <v>21.91780821917808</v>
      </c>
      <c r="AI23" s="14" t="s">
        <v>385</v>
      </c>
    </row>
    <row r="24" spans="1:35" ht="14.25" customHeight="1">
      <c r="A24" s="6"/>
      <c r="B24" s="33"/>
      <c r="C24" s="34"/>
      <c r="D24" s="34"/>
      <c r="E24" s="33"/>
      <c r="F24" s="34"/>
      <c r="G24" s="34"/>
      <c r="H24" s="32"/>
      <c r="I24" s="34"/>
      <c r="J24" s="34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3"/>
      <c r="AA24" s="32"/>
      <c r="AB24" s="32"/>
      <c r="AC24" s="35"/>
      <c r="AD24" s="35"/>
      <c r="AE24" s="35"/>
      <c r="AF24" s="35"/>
      <c r="AG24" s="36"/>
      <c r="AH24" s="36"/>
      <c r="AI24" s="16"/>
    </row>
    <row r="25" spans="1:35" ht="14.25" customHeight="1">
      <c r="A25" s="8" t="s">
        <v>386</v>
      </c>
      <c r="B25" s="26">
        <f aca="true" t="shared" si="25" ref="B25:AB25">SUM(B26:B27)</f>
        <v>108</v>
      </c>
      <c r="C25" s="29">
        <f t="shared" si="25"/>
        <v>46</v>
      </c>
      <c r="D25" s="29">
        <f t="shared" si="25"/>
        <v>62</v>
      </c>
      <c r="E25" s="26">
        <f t="shared" si="25"/>
        <v>19</v>
      </c>
      <c r="F25" s="29">
        <f t="shared" si="25"/>
        <v>4</v>
      </c>
      <c r="G25" s="29">
        <f t="shared" si="25"/>
        <v>15</v>
      </c>
      <c r="H25" s="29">
        <f t="shared" si="25"/>
        <v>23</v>
      </c>
      <c r="I25" s="29">
        <f t="shared" si="25"/>
        <v>10</v>
      </c>
      <c r="J25" s="29">
        <f t="shared" si="25"/>
        <v>13</v>
      </c>
      <c r="K25" s="29">
        <f t="shared" si="25"/>
        <v>0</v>
      </c>
      <c r="L25" s="29">
        <f t="shared" si="25"/>
        <v>0</v>
      </c>
      <c r="M25" s="29">
        <f t="shared" si="25"/>
        <v>0</v>
      </c>
      <c r="N25" s="29">
        <f t="shared" si="25"/>
        <v>11</v>
      </c>
      <c r="O25" s="29">
        <f t="shared" si="25"/>
        <v>10</v>
      </c>
      <c r="P25" s="29">
        <f t="shared" si="25"/>
        <v>1</v>
      </c>
      <c r="Q25" s="29">
        <f t="shared" si="25"/>
        <v>51</v>
      </c>
      <c r="R25" s="29">
        <f t="shared" si="25"/>
        <v>22</v>
      </c>
      <c r="S25" s="29">
        <f t="shared" si="25"/>
        <v>29</v>
      </c>
      <c r="T25" s="29">
        <f t="shared" si="25"/>
        <v>4</v>
      </c>
      <c r="U25" s="29">
        <f t="shared" si="25"/>
        <v>0</v>
      </c>
      <c r="V25" s="29">
        <f t="shared" si="25"/>
        <v>4</v>
      </c>
      <c r="W25" s="29">
        <f t="shared" si="25"/>
        <v>0</v>
      </c>
      <c r="X25" s="29">
        <f t="shared" si="25"/>
        <v>0</v>
      </c>
      <c r="Y25" s="29">
        <f t="shared" si="25"/>
        <v>0</v>
      </c>
      <c r="Z25" s="26">
        <f t="shared" si="25"/>
        <v>4</v>
      </c>
      <c r="AA25" s="29">
        <f t="shared" si="25"/>
        <v>0</v>
      </c>
      <c r="AB25" s="29">
        <f t="shared" si="25"/>
        <v>4</v>
      </c>
      <c r="AC25" s="30">
        <f>E25/B25*100</f>
        <v>17.59259259259259</v>
      </c>
      <c r="AD25" s="30">
        <f>F25/C25*100</f>
        <v>8.695652173913043</v>
      </c>
      <c r="AE25" s="30">
        <f>G25/D25*100</f>
        <v>24.193548387096776</v>
      </c>
      <c r="AF25" s="30">
        <f>(Q25+Z25)/B25*100</f>
        <v>50.92592592592593</v>
      </c>
      <c r="AG25" s="31">
        <f>(R25+AA25)/C25*100</f>
        <v>47.82608695652174</v>
      </c>
      <c r="AH25" s="31">
        <f>(S25+AB25)/D25*100</f>
        <v>53.2258064516129</v>
      </c>
      <c r="AI25" s="15" t="s">
        <v>387</v>
      </c>
    </row>
    <row r="26" spans="1:35" ht="14.25" customHeight="1">
      <c r="A26" s="50" t="s">
        <v>388</v>
      </c>
      <c r="B26" s="26">
        <f>C26+D26</f>
        <v>0</v>
      </c>
      <c r="C26" s="27">
        <f>F26+I26+L26+O26+R26+U26+X26</f>
        <v>0</v>
      </c>
      <c r="D26" s="27">
        <f>G26+J26+M26+P26+S26+V26+Y26</f>
        <v>0</v>
      </c>
      <c r="E26" s="26">
        <f>F26+G26</f>
        <v>0</v>
      </c>
      <c r="F26" s="34">
        <v>0</v>
      </c>
      <c r="G26" s="34">
        <v>0</v>
      </c>
      <c r="H26" s="29">
        <f>I26+J26</f>
        <v>0</v>
      </c>
      <c r="I26" s="34">
        <v>0</v>
      </c>
      <c r="J26" s="34">
        <v>0</v>
      </c>
      <c r="K26" s="29">
        <f>L26+M26</f>
        <v>0</v>
      </c>
      <c r="L26" s="32">
        <v>0</v>
      </c>
      <c r="M26" s="32">
        <v>0</v>
      </c>
      <c r="N26" s="29">
        <f>O26+P26</f>
        <v>0</v>
      </c>
      <c r="O26" s="32">
        <v>0</v>
      </c>
      <c r="P26" s="32">
        <v>0</v>
      </c>
      <c r="Q26" s="29">
        <f>R26+S26</f>
        <v>0</v>
      </c>
      <c r="R26" s="32">
        <v>0</v>
      </c>
      <c r="S26" s="32">
        <v>0</v>
      </c>
      <c r="T26" s="29">
        <f>U26+V26</f>
        <v>0</v>
      </c>
      <c r="U26" s="32">
        <v>0</v>
      </c>
      <c r="V26" s="32">
        <v>0</v>
      </c>
      <c r="W26" s="29">
        <f>X26+Y26</f>
        <v>0</v>
      </c>
      <c r="X26" s="32">
        <v>0</v>
      </c>
      <c r="Y26" s="32">
        <v>0</v>
      </c>
      <c r="Z26" s="26">
        <f>AA26+AB26</f>
        <v>0</v>
      </c>
      <c r="AA26" s="32">
        <v>0</v>
      </c>
      <c r="AB26" s="32">
        <v>0</v>
      </c>
      <c r="AC26" s="30">
        <v>0</v>
      </c>
      <c r="AD26" s="30">
        <v>0</v>
      </c>
      <c r="AE26" s="30">
        <v>0</v>
      </c>
      <c r="AF26" s="30">
        <v>0</v>
      </c>
      <c r="AG26" s="31">
        <v>0</v>
      </c>
      <c r="AH26" s="31">
        <v>0</v>
      </c>
      <c r="AI26" s="14" t="s">
        <v>389</v>
      </c>
    </row>
    <row r="27" spans="1:35" ht="14.25" customHeight="1">
      <c r="A27" s="50" t="s">
        <v>390</v>
      </c>
      <c r="B27" s="26">
        <f>C27+D27</f>
        <v>108</v>
      </c>
      <c r="C27" s="27">
        <f>F27+I27+L27+O27+R27+U27+X27</f>
        <v>46</v>
      </c>
      <c r="D27" s="27">
        <f>G27+J27+M27+P27+S27+V27+Y27</f>
        <v>62</v>
      </c>
      <c r="E27" s="26">
        <f>F27+G27</f>
        <v>19</v>
      </c>
      <c r="F27" s="27">
        <v>4</v>
      </c>
      <c r="G27" s="27">
        <v>15</v>
      </c>
      <c r="H27" s="29">
        <f>I27+J27</f>
        <v>23</v>
      </c>
      <c r="I27" s="27">
        <v>10</v>
      </c>
      <c r="J27" s="27">
        <v>13</v>
      </c>
      <c r="K27" s="29">
        <f>L27+M27</f>
        <v>0</v>
      </c>
      <c r="L27" s="32">
        <v>0</v>
      </c>
      <c r="M27" s="29">
        <v>0</v>
      </c>
      <c r="N27" s="29">
        <f>O27+P27</f>
        <v>11</v>
      </c>
      <c r="O27" s="32">
        <v>10</v>
      </c>
      <c r="P27" s="32">
        <v>1</v>
      </c>
      <c r="Q27" s="29">
        <f>R27+S27</f>
        <v>51</v>
      </c>
      <c r="R27" s="29">
        <v>22</v>
      </c>
      <c r="S27" s="29">
        <v>29</v>
      </c>
      <c r="T27" s="29">
        <f>U27+V27</f>
        <v>4</v>
      </c>
      <c r="U27" s="32">
        <v>0</v>
      </c>
      <c r="V27" s="29">
        <v>4</v>
      </c>
      <c r="W27" s="29">
        <f>X27+Y27</f>
        <v>0</v>
      </c>
      <c r="X27" s="32">
        <v>0</v>
      </c>
      <c r="Y27" s="32">
        <v>0</v>
      </c>
      <c r="Z27" s="26">
        <f>AA27+AB27</f>
        <v>4</v>
      </c>
      <c r="AA27" s="32">
        <v>0</v>
      </c>
      <c r="AB27" s="29">
        <v>4</v>
      </c>
      <c r="AC27" s="30">
        <f>E27/B27*100</f>
        <v>17.59259259259259</v>
      </c>
      <c r="AD27" s="30">
        <f>F27/C27*100</f>
        <v>8.695652173913043</v>
      </c>
      <c r="AE27" s="30">
        <f>G27/D27*100</f>
        <v>24.193548387096776</v>
      </c>
      <c r="AF27" s="30">
        <f>(Q27+Z27)/B27*100</f>
        <v>50.92592592592593</v>
      </c>
      <c r="AG27" s="31">
        <f>(R27+AA27)/C27*100</f>
        <v>47.82608695652174</v>
      </c>
      <c r="AH27" s="31">
        <f>(S27+AB27)/D27*100</f>
        <v>53.2258064516129</v>
      </c>
      <c r="AI27" s="14" t="s">
        <v>391</v>
      </c>
    </row>
    <row r="28" spans="1:35" ht="14.25" customHeight="1">
      <c r="A28" s="6"/>
      <c r="B28" s="33"/>
      <c r="C28" s="34"/>
      <c r="D28" s="34"/>
      <c r="E28" s="33"/>
      <c r="F28" s="34"/>
      <c r="G28" s="34"/>
      <c r="H28" s="32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2"/>
      <c r="AB28" s="32"/>
      <c r="AC28" s="35"/>
      <c r="AD28" s="35"/>
      <c r="AE28" s="35"/>
      <c r="AF28" s="35"/>
      <c r="AG28" s="36"/>
      <c r="AH28" s="36"/>
      <c r="AI28" s="13"/>
    </row>
    <row r="29" spans="1:35" ht="14.25" customHeight="1">
      <c r="A29" s="8" t="s">
        <v>392</v>
      </c>
      <c r="B29" s="26">
        <f aca="true" t="shared" si="26" ref="B29:AB29">SUM(B30:B34)</f>
        <v>371</v>
      </c>
      <c r="C29" s="29">
        <f t="shared" si="26"/>
        <v>197</v>
      </c>
      <c r="D29" s="29">
        <f t="shared" si="26"/>
        <v>174</v>
      </c>
      <c r="E29" s="26">
        <f t="shared" si="26"/>
        <v>51</v>
      </c>
      <c r="F29" s="29">
        <f t="shared" si="26"/>
        <v>27</v>
      </c>
      <c r="G29" s="29">
        <f t="shared" si="26"/>
        <v>24</v>
      </c>
      <c r="H29" s="29">
        <f t="shared" si="26"/>
        <v>80</v>
      </c>
      <c r="I29" s="29">
        <f t="shared" si="26"/>
        <v>36</v>
      </c>
      <c r="J29" s="29">
        <f t="shared" si="26"/>
        <v>44</v>
      </c>
      <c r="K29" s="29">
        <f t="shared" si="26"/>
        <v>1</v>
      </c>
      <c r="L29" s="29">
        <f t="shared" si="26"/>
        <v>0</v>
      </c>
      <c r="M29" s="29">
        <f t="shared" si="26"/>
        <v>1</v>
      </c>
      <c r="N29" s="29">
        <f t="shared" si="26"/>
        <v>0</v>
      </c>
      <c r="O29" s="29">
        <f t="shared" si="26"/>
        <v>0</v>
      </c>
      <c r="P29" s="29">
        <f t="shared" si="26"/>
        <v>0</v>
      </c>
      <c r="Q29" s="29">
        <f t="shared" si="26"/>
        <v>197</v>
      </c>
      <c r="R29" s="29">
        <f t="shared" si="26"/>
        <v>116</v>
      </c>
      <c r="S29" s="29">
        <f t="shared" si="26"/>
        <v>81</v>
      </c>
      <c r="T29" s="29">
        <f t="shared" si="26"/>
        <v>42</v>
      </c>
      <c r="U29" s="29">
        <f t="shared" si="26"/>
        <v>18</v>
      </c>
      <c r="V29" s="29">
        <f t="shared" si="26"/>
        <v>24</v>
      </c>
      <c r="W29" s="29">
        <f t="shared" si="26"/>
        <v>0</v>
      </c>
      <c r="X29" s="29">
        <f t="shared" si="26"/>
        <v>0</v>
      </c>
      <c r="Y29" s="29">
        <f t="shared" si="26"/>
        <v>0</v>
      </c>
      <c r="Z29" s="26">
        <f t="shared" si="26"/>
        <v>0</v>
      </c>
      <c r="AA29" s="29">
        <f t="shared" si="26"/>
        <v>0</v>
      </c>
      <c r="AB29" s="29">
        <f t="shared" si="26"/>
        <v>0</v>
      </c>
      <c r="AC29" s="30">
        <f aca="true" t="shared" si="27" ref="AC29:AE30">E29/B29*100</f>
        <v>13.746630727762804</v>
      </c>
      <c r="AD29" s="30">
        <f t="shared" si="27"/>
        <v>13.705583756345177</v>
      </c>
      <c r="AE29" s="30">
        <f t="shared" si="27"/>
        <v>13.793103448275861</v>
      </c>
      <c r="AF29" s="30">
        <f aca="true" t="shared" si="28" ref="AF29:AH30">(Q29+Z29)/B29*100</f>
        <v>53.09973045822103</v>
      </c>
      <c r="AG29" s="31">
        <f t="shared" si="28"/>
        <v>58.88324873096447</v>
      </c>
      <c r="AH29" s="31">
        <f t="shared" si="28"/>
        <v>46.55172413793103</v>
      </c>
      <c r="AI29" s="15" t="s">
        <v>393</v>
      </c>
    </row>
    <row r="30" spans="1:35" ht="14.25" customHeight="1">
      <c r="A30" s="50" t="s">
        <v>394</v>
      </c>
      <c r="B30" s="26">
        <f>C30+D30</f>
        <v>255</v>
      </c>
      <c r="C30" s="27">
        <f aca="true" t="shared" si="29" ref="C30:D34">F30+I30+L30+O30+R30+U30+X30</f>
        <v>157</v>
      </c>
      <c r="D30" s="27">
        <f t="shared" si="29"/>
        <v>98</v>
      </c>
      <c r="E30" s="26">
        <f>F30+G30</f>
        <v>20</v>
      </c>
      <c r="F30" s="27">
        <v>14</v>
      </c>
      <c r="G30" s="27">
        <v>6</v>
      </c>
      <c r="H30" s="29">
        <f>I30+J30</f>
        <v>39</v>
      </c>
      <c r="I30" s="27">
        <v>21</v>
      </c>
      <c r="J30" s="27">
        <v>18</v>
      </c>
      <c r="K30" s="29">
        <f>L30+M30</f>
        <v>0</v>
      </c>
      <c r="L30" s="32">
        <v>0</v>
      </c>
      <c r="M30" s="29">
        <v>0</v>
      </c>
      <c r="N30" s="29">
        <f>O30+P30</f>
        <v>0</v>
      </c>
      <c r="O30" s="32">
        <v>0</v>
      </c>
      <c r="P30" s="32">
        <v>0</v>
      </c>
      <c r="Q30" s="29">
        <f>R30+S30</f>
        <v>164</v>
      </c>
      <c r="R30" s="29">
        <v>109</v>
      </c>
      <c r="S30" s="29">
        <v>55</v>
      </c>
      <c r="T30" s="29">
        <f>U30+V30</f>
        <v>32</v>
      </c>
      <c r="U30" s="29">
        <v>13</v>
      </c>
      <c r="V30" s="29">
        <v>19</v>
      </c>
      <c r="W30" s="29">
        <f>X30+Y30</f>
        <v>0</v>
      </c>
      <c r="X30" s="32">
        <v>0</v>
      </c>
      <c r="Y30" s="32">
        <v>0</v>
      </c>
      <c r="Z30" s="26">
        <f>AA30+AB30</f>
        <v>0</v>
      </c>
      <c r="AA30" s="32">
        <v>0</v>
      </c>
      <c r="AB30" s="29">
        <v>0</v>
      </c>
      <c r="AC30" s="30">
        <f t="shared" si="27"/>
        <v>7.8431372549019605</v>
      </c>
      <c r="AD30" s="30">
        <f t="shared" si="27"/>
        <v>8.9171974522293</v>
      </c>
      <c r="AE30" s="30">
        <f t="shared" si="27"/>
        <v>6.122448979591836</v>
      </c>
      <c r="AF30" s="30">
        <f t="shared" si="28"/>
        <v>64.31372549019608</v>
      </c>
      <c r="AG30" s="31">
        <f t="shared" si="28"/>
        <v>69.42675159235668</v>
      </c>
      <c r="AH30" s="31">
        <f t="shared" si="28"/>
        <v>56.12244897959183</v>
      </c>
      <c r="AI30" s="14" t="s">
        <v>395</v>
      </c>
    </row>
    <row r="31" spans="1:35" ht="14.25" customHeight="1">
      <c r="A31" s="50" t="s">
        <v>396</v>
      </c>
      <c r="B31" s="26">
        <f>C31+D31</f>
        <v>0</v>
      </c>
      <c r="C31" s="27">
        <f t="shared" si="29"/>
        <v>0</v>
      </c>
      <c r="D31" s="27">
        <f t="shared" si="29"/>
        <v>0</v>
      </c>
      <c r="E31" s="26">
        <f>F31+G31</f>
        <v>0</v>
      </c>
      <c r="F31" s="34">
        <v>0</v>
      </c>
      <c r="G31" s="34">
        <v>0</v>
      </c>
      <c r="H31" s="29">
        <f>I31+J31</f>
        <v>0</v>
      </c>
      <c r="I31" s="34">
        <v>0</v>
      </c>
      <c r="J31" s="34">
        <v>0</v>
      </c>
      <c r="K31" s="29">
        <f>L31+M31</f>
        <v>0</v>
      </c>
      <c r="L31" s="32">
        <v>0</v>
      </c>
      <c r="M31" s="32">
        <v>0</v>
      </c>
      <c r="N31" s="29">
        <f>O31+P31</f>
        <v>0</v>
      </c>
      <c r="O31" s="32">
        <v>0</v>
      </c>
      <c r="P31" s="32">
        <v>0</v>
      </c>
      <c r="Q31" s="29">
        <f>R31+S31</f>
        <v>0</v>
      </c>
      <c r="R31" s="32">
        <v>0</v>
      </c>
      <c r="S31" s="32">
        <v>0</v>
      </c>
      <c r="T31" s="29">
        <f>U31+V31</f>
        <v>0</v>
      </c>
      <c r="U31" s="32">
        <v>0</v>
      </c>
      <c r="V31" s="32">
        <v>0</v>
      </c>
      <c r="W31" s="29">
        <f>X31+Y31</f>
        <v>0</v>
      </c>
      <c r="X31" s="32">
        <v>0</v>
      </c>
      <c r="Y31" s="32">
        <v>0</v>
      </c>
      <c r="Z31" s="26">
        <f>AA31+AB31</f>
        <v>0</v>
      </c>
      <c r="AA31" s="32">
        <v>0</v>
      </c>
      <c r="AB31" s="32">
        <v>0</v>
      </c>
      <c r="AC31" s="30">
        <v>0</v>
      </c>
      <c r="AD31" s="30">
        <v>0</v>
      </c>
      <c r="AE31" s="30">
        <v>0</v>
      </c>
      <c r="AF31" s="30">
        <v>0</v>
      </c>
      <c r="AG31" s="31">
        <v>0</v>
      </c>
      <c r="AH31" s="31">
        <v>0</v>
      </c>
      <c r="AI31" s="14" t="s">
        <v>397</v>
      </c>
    </row>
    <row r="32" spans="1:35" ht="14.25" customHeight="1">
      <c r="A32" s="50" t="s">
        <v>398</v>
      </c>
      <c r="B32" s="26">
        <f>C32+D32</f>
        <v>116</v>
      </c>
      <c r="C32" s="27">
        <f t="shared" si="29"/>
        <v>40</v>
      </c>
      <c r="D32" s="27">
        <f t="shared" si="29"/>
        <v>76</v>
      </c>
      <c r="E32" s="26">
        <f>F32+G32</f>
        <v>31</v>
      </c>
      <c r="F32" s="27">
        <v>13</v>
      </c>
      <c r="G32" s="27">
        <v>18</v>
      </c>
      <c r="H32" s="29">
        <f>I32+J32</f>
        <v>41</v>
      </c>
      <c r="I32" s="27">
        <v>15</v>
      </c>
      <c r="J32" s="27">
        <v>26</v>
      </c>
      <c r="K32" s="29">
        <f>L32+M32</f>
        <v>1</v>
      </c>
      <c r="L32" s="32">
        <v>0</v>
      </c>
      <c r="M32" s="32">
        <v>1</v>
      </c>
      <c r="N32" s="29">
        <f>O32+P32</f>
        <v>0</v>
      </c>
      <c r="O32" s="32">
        <v>0</v>
      </c>
      <c r="P32" s="32">
        <v>0</v>
      </c>
      <c r="Q32" s="29">
        <f>R32+S32</f>
        <v>33</v>
      </c>
      <c r="R32" s="29">
        <v>7</v>
      </c>
      <c r="S32" s="29">
        <v>26</v>
      </c>
      <c r="T32" s="29">
        <f>U32+V32</f>
        <v>10</v>
      </c>
      <c r="U32" s="32">
        <v>5</v>
      </c>
      <c r="V32" s="29">
        <v>5</v>
      </c>
      <c r="W32" s="29">
        <f>X32+Y32</f>
        <v>0</v>
      </c>
      <c r="X32" s="32">
        <v>0</v>
      </c>
      <c r="Y32" s="32">
        <v>0</v>
      </c>
      <c r="Z32" s="26">
        <f>AA32+AB32</f>
        <v>0</v>
      </c>
      <c r="AA32" s="32">
        <v>0</v>
      </c>
      <c r="AB32" s="29">
        <v>0</v>
      </c>
      <c r="AC32" s="30">
        <f>E32/B32*100</f>
        <v>26.72413793103448</v>
      </c>
      <c r="AD32" s="30">
        <f>F32/C32*100</f>
        <v>32.5</v>
      </c>
      <c r="AE32" s="30">
        <f>G32/D32*100</f>
        <v>23.684210526315788</v>
      </c>
      <c r="AF32" s="30">
        <f>(Q32+Z32)/B32*100</f>
        <v>28.448275862068968</v>
      </c>
      <c r="AG32" s="31">
        <f>(R32+AA32)/C32*100</f>
        <v>17.5</v>
      </c>
      <c r="AH32" s="31">
        <f>(S32+AB32)/D32*100</f>
        <v>34.21052631578947</v>
      </c>
      <c r="AI32" s="14" t="s">
        <v>399</v>
      </c>
    </row>
    <row r="33" spans="1:35" ht="14.25" customHeight="1">
      <c r="A33" s="50" t="s">
        <v>400</v>
      </c>
      <c r="B33" s="26">
        <f>C33+D33</f>
        <v>0</v>
      </c>
      <c r="C33" s="27">
        <f t="shared" si="29"/>
        <v>0</v>
      </c>
      <c r="D33" s="27">
        <f t="shared" si="29"/>
        <v>0</v>
      </c>
      <c r="E33" s="26">
        <f>F33+G33</f>
        <v>0</v>
      </c>
      <c r="F33" s="34">
        <v>0</v>
      </c>
      <c r="G33" s="34">
        <v>0</v>
      </c>
      <c r="H33" s="29">
        <f>I33+J33</f>
        <v>0</v>
      </c>
      <c r="I33" s="34">
        <v>0</v>
      </c>
      <c r="J33" s="34">
        <v>0</v>
      </c>
      <c r="K33" s="29">
        <f>L33+M33</f>
        <v>0</v>
      </c>
      <c r="L33" s="32">
        <v>0</v>
      </c>
      <c r="M33" s="32">
        <v>0</v>
      </c>
      <c r="N33" s="29">
        <f>O33+P33</f>
        <v>0</v>
      </c>
      <c r="O33" s="32">
        <v>0</v>
      </c>
      <c r="P33" s="32">
        <v>0</v>
      </c>
      <c r="Q33" s="29">
        <f>R33+S33</f>
        <v>0</v>
      </c>
      <c r="R33" s="32">
        <v>0</v>
      </c>
      <c r="S33" s="32">
        <v>0</v>
      </c>
      <c r="T33" s="29">
        <f>U33+V33</f>
        <v>0</v>
      </c>
      <c r="U33" s="32">
        <v>0</v>
      </c>
      <c r="V33" s="32">
        <v>0</v>
      </c>
      <c r="W33" s="29">
        <f>X33+Y33</f>
        <v>0</v>
      </c>
      <c r="X33" s="32">
        <v>0</v>
      </c>
      <c r="Y33" s="32">
        <v>0</v>
      </c>
      <c r="Z33" s="26">
        <f>AA33+AB33</f>
        <v>0</v>
      </c>
      <c r="AA33" s="32">
        <v>0</v>
      </c>
      <c r="AB33" s="32">
        <v>0</v>
      </c>
      <c r="AC33" s="30">
        <v>0</v>
      </c>
      <c r="AD33" s="30">
        <v>0</v>
      </c>
      <c r="AE33" s="30">
        <v>0</v>
      </c>
      <c r="AF33" s="30">
        <v>0</v>
      </c>
      <c r="AG33" s="31">
        <v>0</v>
      </c>
      <c r="AH33" s="31">
        <v>0</v>
      </c>
      <c r="AI33" s="14" t="s">
        <v>401</v>
      </c>
    </row>
    <row r="34" spans="1:35" ht="14.25" customHeight="1">
      <c r="A34" s="50" t="s">
        <v>402</v>
      </c>
      <c r="B34" s="26">
        <f>C34+D34</f>
        <v>0</v>
      </c>
      <c r="C34" s="27">
        <f t="shared" si="29"/>
        <v>0</v>
      </c>
      <c r="D34" s="27">
        <f t="shared" si="29"/>
        <v>0</v>
      </c>
      <c r="E34" s="26">
        <f>F34+G34</f>
        <v>0</v>
      </c>
      <c r="F34" s="34">
        <v>0</v>
      </c>
      <c r="G34" s="34">
        <v>0</v>
      </c>
      <c r="H34" s="29">
        <f>I34+J34</f>
        <v>0</v>
      </c>
      <c r="I34" s="34">
        <v>0</v>
      </c>
      <c r="J34" s="34">
        <v>0</v>
      </c>
      <c r="K34" s="29">
        <f>L34+M34</f>
        <v>0</v>
      </c>
      <c r="L34" s="32">
        <v>0</v>
      </c>
      <c r="M34" s="32">
        <v>0</v>
      </c>
      <c r="N34" s="29">
        <f>O34+P34</f>
        <v>0</v>
      </c>
      <c r="O34" s="32">
        <v>0</v>
      </c>
      <c r="P34" s="32">
        <v>0</v>
      </c>
      <c r="Q34" s="29">
        <f>R34+S34</f>
        <v>0</v>
      </c>
      <c r="R34" s="32">
        <v>0</v>
      </c>
      <c r="S34" s="32">
        <v>0</v>
      </c>
      <c r="T34" s="29">
        <f>U34+V34</f>
        <v>0</v>
      </c>
      <c r="U34" s="32">
        <v>0</v>
      </c>
      <c r="V34" s="32">
        <v>0</v>
      </c>
      <c r="W34" s="29">
        <f>X34+Y34</f>
        <v>0</v>
      </c>
      <c r="X34" s="32">
        <v>0</v>
      </c>
      <c r="Y34" s="32">
        <v>0</v>
      </c>
      <c r="Z34" s="26">
        <f>AA34+AB34</f>
        <v>0</v>
      </c>
      <c r="AA34" s="32">
        <v>0</v>
      </c>
      <c r="AB34" s="32">
        <v>0</v>
      </c>
      <c r="AC34" s="30">
        <v>0</v>
      </c>
      <c r="AD34" s="30">
        <v>0</v>
      </c>
      <c r="AE34" s="30">
        <v>0</v>
      </c>
      <c r="AF34" s="30">
        <v>0</v>
      </c>
      <c r="AG34" s="31">
        <v>0</v>
      </c>
      <c r="AH34" s="31">
        <v>0</v>
      </c>
      <c r="AI34" s="14" t="s">
        <v>403</v>
      </c>
    </row>
    <row r="35" spans="1:35" ht="14.25" customHeight="1">
      <c r="A35" s="6"/>
      <c r="B35" s="33"/>
      <c r="C35" s="34"/>
      <c r="D35" s="34"/>
      <c r="E35" s="33"/>
      <c r="F35" s="34"/>
      <c r="G35" s="34"/>
      <c r="H35" s="32"/>
      <c r="I35" s="34"/>
      <c r="J35" s="34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  <c r="AA35" s="32"/>
      <c r="AB35" s="32"/>
      <c r="AC35" s="35"/>
      <c r="AD35" s="35"/>
      <c r="AE35" s="35"/>
      <c r="AF35" s="35"/>
      <c r="AG35" s="36"/>
      <c r="AH35" s="36"/>
      <c r="AI35" s="13"/>
    </row>
    <row r="36" spans="1:35" ht="14.25" customHeight="1">
      <c r="A36" s="8" t="s">
        <v>404</v>
      </c>
      <c r="B36" s="26">
        <f aca="true" t="shared" si="30" ref="B36:AB36">SUM(B37:B39)</f>
        <v>104</v>
      </c>
      <c r="C36" s="29">
        <f t="shared" si="30"/>
        <v>57</v>
      </c>
      <c r="D36" s="29">
        <f t="shared" si="30"/>
        <v>47</v>
      </c>
      <c r="E36" s="26">
        <f t="shared" si="30"/>
        <v>7</v>
      </c>
      <c r="F36" s="29">
        <f t="shared" si="30"/>
        <v>2</v>
      </c>
      <c r="G36" s="29">
        <f t="shared" si="30"/>
        <v>5</v>
      </c>
      <c r="H36" s="29">
        <f t="shared" si="30"/>
        <v>23</v>
      </c>
      <c r="I36" s="29">
        <f t="shared" si="30"/>
        <v>8</v>
      </c>
      <c r="J36" s="29">
        <f t="shared" si="30"/>
        <v>15</v>
      </c>
      <c r="K36" s="29">
        <f t="shared" si="30"/>
        <v>1</v>
      </c>
      <c r="L36" s="29">
        <f t="shared" si="30"/>
        <v>1</v>
      </c>
      <c r="M36" s="29">
        <f t="shared" si="30"/>
        <v>0</v>
      </c>
      <c r="N36" s="29">
        <f t="shared" si="30"/>
        <v>7</v>
      </c>
      <c r="O36" s="29">
        <f t="shared" si="30"/>
        <v>7</v>
      </c>
      <c r="P36" s="29">
        <f t="shared" si="30"/>
        <v>0</v>
      </c>
      <c r="Q36" s="29">
        <f t="shared" si="30"/>
        <v>63</v>
      </c>
      <c r="R36" s="29">
        <f t="shared" si="30"/>
        <v>36</v>
      </c>
      <c r="S36" s="29">
        <f t="shared" si="30"/>
        <v>27</v>
      </c>
      <c r="T36" s="29">
        <f t="shared" si="30"/>
        <v>3</v>
      </c>
      <c r="U36" s="29">
        <f t="shared" si="30"/>
        <v>3</v>
      </c>
      <c r="V36" s="29">
        <f t="shared" si="30"/>
        <v>0</v>
      </c>
      <c r="W36" s="29">
        <f t="shared" si="30"/>
        <v>0</v>
      </c>
      <c r="X36" s="29">
        <f t="shared" si="30"/>
        <v>0</v>
      </c>
      <c r="Y36" s="29">
        <f t="shared" si="30"/>
        <v>0</v>
      </c>
      <c r="Z36" s="26">
        <f t="shared" si="30"/>
        <v>0</v>
      </c>
      <c r="AA36" s="29">
        <f t="shared" si="30"/>
        <v>0</v>
      </c>
      <c r="AB36" s="29">
        <f t="shared" si="30"/>
        <v>0</v>
      </c>
      <c r="AC36" s="30">
        <f aca="true" t="shared" si="31" ref="AC36:AE37">E36/B36*100</f>
        <v>6.730769230769231</v>
      </c>
      <c r="AD36" s="30">
        <f t="shared" si="31"/>
        <v>3.508771929824561</v>
      </c>
      <c r="AE36" s="30">
        <f t="shared" si="31"/>
        <v>10.638297872340425</v>
      </c>
      <c r="AF36" s="30">
        <f aca="true" t="shared" si="32" ref="AF36:AH37">(Q36+Z36)/B36*100</f>
        <v>60.57692307692307</v>
      </c>
      <c r="AG36" s="31">
        <f t="shared" si="32"/>
        <v>63.1578947368421</v>
      </c>
      <c r="AH36" s="31">
        <f t="shared" si="32"/>
        <v>57.446808510638306</v>
      </c>
      <c r="AI36" s="15" t="s">
        <v>405</v>
      </c>
    </row>
    <row r="37" spans="1:35" ht="14.25" customHeight="1">
      <c r="A37" s="50" t="s">
        <v>406</v>
      </c>
      <c r="B37" s="26">
        <f>C37+D37</f>
        <v>104</v>
      </c>
      <c r="C37" s="27">
        <f aca="true" t="shared" si="33" ref="C37:D39">F37+I37+L37+O37+R37+U37+X37</f>
        <v>57</v>
      </c>
      <c r="D37" s="27">
        <f t="shared" si="33"/>
        <v>47</v>
      </c>
      <c r="E37" s="26">
        <f>F37+G37</f>
        <v>7</v>
      </c>
      <c r="F37" s="34">
        <v>2</v>
      </c>
      <c r="G37" s="27">
        <v>5</v>
      </c>
      <c r="H37" s="29">
        <f>I37+J37</f>
        <v>23</v>
      </c>
      <c r="I37" s="34">
        <v>8</v>
      </c>
      <c r="J37" s="34">
        <v>15</v>
      </c>
      <c r="K37" s="29">
        <f>L37+M37</f>
        <v>1</v>
      </c>
      <c r="L37" s="32">
        <v>1</v>
      </c>
      <c r="M37" s="32">
        <v>0</v>
      </c>
      <c r="N37" s="29">
        <f>O37+P37</f>
        <v>7</v>
      </c>
      <c r="O37" s="32">
        <v>7</v>
      </c>
      <c r="P37" s="32">
        <v>0</v>
      </c>
      <c r="Q37" s="29">
        <f>R37+S37</f>
        <v>63</v>
      </c>
      <c r="R37" s="29">
        <v>36</v>
      </c>
      <c r="S37" s="29">
        <v>27</v>
      </c>
      <c r="T37" s="29">
        <f>U37+V37</f>
        <v>3</v>
      </c>
      <c r="U37" s="32">
        <v>3</v>
      </c>
      <c r="V37" s="32">
        <v>0</v>
      </c>
      <c r="W37" s="29">
        <f>X37+Y37</f>
        <v>0</v>
      </c>
      <c r="X37" s="32">
        <v>0</v>
      </c>
      <c r="Y37" s="32">
        <v>0</v>
      </c>
      <c r="Z37" s="26">
        <f>AA37+AB37</f>
        <v>0</v>
      </c>
      <c r="AA37" s="32">
        <v>0</v>
      </c>
      <c r="AB37" s="32">
        <v>0</v>
      </c>
      <c r="AC37" s="30">
        <f t="shared" si="31"/>
        <v>6.730769230769231</v>
      </c>
      <c r="AD37" s="30">
        <f t="shared" si="31"/>
        <v>3.508771929824561</v>
      </c>
      <c r="AE37" s="30">
        <f t="shared" si="31"/>
        <v>10.638297872340425</v>
      </c>
      <c r="AF37" s="30">
        <f t="shared" si="32"/>
        <v>60.57692307692307</v>
      </c>
      <c r="AG37" s="31">
        <f t="shared" si="32"/>
        <v>63.1578947368421</v>
      </c>
      <c r="AH37" s="31">
        <f t="shared" si="32"/>
        <v>57.446808510638306</v>
      </c>
      <c r="AI37" s="14" t="s">
        <v>407</v>
      </c>
    </row>
    <row r="38" spans="1:35" ht="14.25" customHeight="1">
      <c r="A38" s="50" t="s">
        <v>408</v>
      </c>
      <c r="B38" s="26">
        <f>C38+D38</f>
        <v>0</v>
      </c>
      <c r="C38" s="27">
        <f t="shared" si="33"/>
        <v>0</v>
      </c>
      <c r="D38" s="27">
        <f t="shared" si="33"/>
        <v>0</v>
      </c>
      <c r="E38" s="26">
        <f>F38+G38</f>
        <v>0</v>
      </c>
      <c r="F38" s="34">
        <v>0</v>
      </c>
      <c r="G38" s="34">
        <v>0</v>
      </c>
      <c r="H38" s="29">
        <f>I38+J38</f>
        <v>0</v>
      </c>
      <c r="I38" s="34">
        <v>0</v>
      </c>
      <c r="J38" s="34">
        <v>0</v>
      </c>
      <c r="K38" s="29">
        <f>L38+M38</f>
        <v>0</v>
      </c>
      <c r="L38" s="32">
        <v>0</v>
      </c>
      <c r="M38" s="32">
        <v>0</v>
      </c>
      <c r="N38" s="29">
        <f>O38+P38</f>
        <v>0</v>
      </c>
      <c r="O38" s="32">
        <v>0</v>
      </c>
      <c r="P38" s="32">
        <v>0</v>
      </c>
      <c r="Q38" s="29">
        <f>R38+S38</f>
        <v>0</v>
      </c>
      <c r="R38" s="32">
        <v>0</v>
      </c>
      <c r="S38" s="32">
        <v>0</v>
      </c>
      <c r="T38" s="29">
        <f>U38+V38</f>
        <v>0</v>
      </c>
      <c r="U38" s="32">
        <v>0</v>
      </c>
      <c r="V38" s="32">
        <v>0</v>
      </c>
      <c r="W38" s="29">
        <f>X38+Y38</f>
        <v>0</v>
      </c>
      <c r="X38" s="32">
        <v>0</v>
      </c>
      <c r="Y38" s="32">
        <v>0</v>
      </c>
      <c r="Z38" s="26">
        <f>AA38+AB38</f>
        <v>0</v>
      </c>
      <c r="AA38" s="32">
        <v>0</v>
      </c>
      <c r="AB38" s="32">
        <v>0</v>
      </c>
      <c r="AC38" s="30">
        <v>0</v>
      </c>
      <c r="AD38" s="30">
        <v>0</v>
      </c>
      <c r="AE38" s="30">
        <v>0</v>
      </c>
      <c r="AF38" s="30">
        <v>0</v>
      </c>
      <c r="AG38" s="31">
        <v>0</v>
      </c>
      <c r="AH38" s="31">
        <v>0</v>
      </c>
      <c r="AI38" s="14" t="s">
        <v>409</v>
      </c>
    </row>
    <row r="39" spans="1:35" ht="14.25" customHeight="1">
      <c r="A39" s="50" t="s">
        <v>410</v>
      </c>
      <c r="B39" s="26">
        <f>C39+D39</f>
        <v>0</v>
      </c>
      <c r="C39" s="27">
        <f t="shared" si="33"/>
        <v>0</v>
      </c>
      <c r="D39" s="27">
        <f t="shared" si="33"/>
        <v>0</v>
      </c>
      <c r="E39" s="26">
        <f>F39+G39</f>
        <v>0</v>
      </c>
      <c r="F39" s="34">
        <v>0</v>
      </c>
      <c r="G39" s="34">
        <v>0</v>
      </c>
      <c r="H39" s="29">
        <f>I39+J39</f>
        <v>0</v>
      </c>
      <c r="I39" s="34">
        <v>0</v>
      </c>
      <c r="J39" s="34">
        <v>0</v>
      </c>
      <c r="K39" s="29">
        <f>L39+M39</f>
        <v>0</v>
      </c>
      <c r="L39" s="32">
        <v>0</v>
      </c>
      <c r="M39" s="32">
        <v>0</v>
      </c>
      <c r="N39" s="29">
        <f>O39+P39</f>
        <v>0</v>
      </c>
      <c r="O39" s="32">
        <v>0</v>
      </c>
      <c r="P39" s="32">
        <v>0</v>
      </c>
      <c r="Q39" s="29">
        <f>R39+S39</f>
        <v>0</v>
      </c>
      <c r="R39" s="32">
        <v>0</v>
      </c>
      <c r="S39" s="32">
        <v>0</v>
      </c>
      <c r="T39" s="29">
        <f>U39+V39</f>
        <v>0</v>
      </c>
      <c r="U39" s="32">
        <v>0</v>
      </c>
      <c r="V39" s="32">
        <v>0</v>
      </c>
      <c r="W39" s="29">
        <f>X39+Y39</f>
        <v>0</v>
      </c>
      <c r="X39" s="32">
        <v>0</v>
      </c>
      <c r="Y39" s="32">
        <v>0</v>
      </c>
      <c r="Z39" s="26">
        <f>AA39+AB39</f>
        <v>0</v>
      </c>
      <c r="AA39" s="32">
        <v>0</v>
      </c>
      <c r="AB39" s="32">
        <v>0</v>
      </c>
      <c r="AC39" s="30">
        <v>0</v>
      </c>
      <c r="AD39" s="30">
        <v>0</v>
      </c>
      <c r="AE39" s="30">
        <v>0</v>
      </c>
      <c r="AF39" s="30">
        <v>0</v>
      </c>
      <c r="AG39" s="31">
        <v>0</v>
      </c>
      <c r="AH39" s="31">
        <v>0</v>
      </c>
      <c r="AI39" s="14" t="s">
        <v>411</v>
      </c>
    </row>
    <row r="40" spans="1:35" ht="14.25" customHeight="1">
      <c r="A40" s="6"/>
      <c r="B40" s="33"/>
      <c r="C40" s="34"/>
      <c r="D40" s="34"/>
      <c r="E40" s="33"/>
      <c r="F40" s="34"/>
      <c r="G40" s="34"/>
      <c r="H40" s="32"/>
      <c r="I40" s="34"/>
      <c r="J40" s="34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3"/>
      <c r="AA40" s="32"/>
      <c r="AB40" s="32"/>
      <c r="AC40" s="35"/>
      <c r="AD40" s="35"/>
      <c r="AE40" s="35"/>
      <c r="AF40" s="35"/>
      <c r="AG40" s="36"/>
      <c r="AH40" s="36"/>
      <c r="AI40" s="13"/>
    </row>
    <row r="41" spans="1:35" ht="14.25" customHeight="1">
      <c r="A41" s="8" t="s">
        <v>412</v>
      </c>
      <c r="B41" s="26">
        <f aca="true" t="shared" si="34" ref="B41:AB41">SUM(B42:B44)</f>
        <v>201</v>
      </c>
      <c r="C41" s="29">
        <f t="shared" si="34"/>
        <v>104</v>
      </c>
      <c r="D41" s="29">
        <f t="shared" si="34"/>
        <v>97</v>
      </c>
      <c r="E41" s="26">
        <f t="shared" si="34"/>
        <v>30</v>
      </c>
      <c r="F41" s="29">
        <f t="shared" si="34"/>
        <v>9</v>
      </c>
      <c r="G41" s="29">
        <f t="shared" si="34"/>
        <v>21</v>
      </c>
      <c r="H41" s="29">
        <f t="shared" si="34"/>
        <v>43</v>
      </c>
      <c r="I41" s="29">
        <f t="shared" si="34"/>
        <v>21</v>
      </c>
      <c r="J41" s="29">
        <f t="shared" si="34"/>
        <v>22</v>
      </c>
      <c r="K41" s="29">
        <f t="shared" si="34"/>
        <v>2</v>
      </c>
      <c r="L41" s="29">
        <f t="shared" si="34"/>
        <v>2</v>
      </c>
      <c r="M41" s="29">
        <f t="shared" si="34"/>
        <v>0</v>
      </c>
      <c r="N41" s="29">
        <f t="shared" si="34"/>
        <v>1</v>
      </c>
      <c r="O41" s="29">
        <f t="shared" si="34"/>
        <v>1</v>
      </c>
      <c r="P41" s="29">
        <f t="shared" si="34"/>
        <v>0</v>
      </c>
      <c r="Q41" s="29">
        <f t="shared" si="34"/>
        <v>85</v>
      </c>
      <c r="R41" s="29">
        <f t="shared" si="34"/>
        <v>45</v>
      </c>
      <c r="S41" s="29">
        <f t="shared" si="34"/>
        <v>40</v>
      </c>
      <c r="T41" s="29">
        <f t="shared" si="34"/>
        <v>40</v>
      </c>
      <c r="U41" s="29">
        <f t="shared" si="34"/>
        <v>26</v>
      </c>
      <c r="V41" s="29">
        <f t="shared" si="34"/>
        <v>14</v>
      </c>
      <c r="W41" s="29">
        <f t="shared" si="34"/>
        <v>0</v>
      </c>
      <c r="X41" s="29">
        <f t="shared" si="34"/>
        <v>0</v>
      </c>
      <c r="Y41" s="29">
        <f t="shared" si="34"/>
        <v>0</v>
      </c>
      <c r="Z41" s="26">
        <f t="shared" si="34"/>
        <v>1</v>
      </c>
      <c r="AA41" s="29">
        <f t="shared" si="34"/>
        <v>0</v>
      </c>
      <c r="AB41" s="29">
        <f t="shared" si="34"/>
        <v>1</v>
      </c>
      <c r="AC41" s="30">
        <f>E41/B41*100</f>
        <v>14.925373134328357</v>
      </c>
      <c r="AD41" s="30">
        <f>F41/C41*100</f>
        <v>8.653846153846153</v>
      </c>
      <c r="AE41" s="30">
        <f>G41/D41*100</f>
        <v>21.649484536082475</v>
      </c>
      <c r="AF41" s="30">
        <f>(Q41+Z41)/B41*100</f>
        <v>42.78606965174129</v>
      </c>
      <c r="AG41" s="31">
        <f>(R41+AA41)/C41*100</f>
        <v>43.269230769230774</v>
      </c>
      <c r="AH41" s="31">
        <f>(S41+AB41)/D41*100</f>
        <v>42.2680412371134</v>
      </c>
      <c r="AI41" s="15" t="s">
        <v>413</v>
      </c>
    </row>
    <row r="42" spans="1:35" ht="14.25" customHeight="1">
      <c r="A42" s="50" t="s">
        <v>414</v>
      </c>
      <c r="B42" s="26">
        <f>C42+D42</f>
        <v>0</v>
      </c>
      <c r="C42" s="27">
        <f aca="true" t="shared" si="35" ref="C42:D44">F42+I42+L42+O42+R42+U42+X42</f>
        <v>0</v>
      </c>
      <c r="D42" s="27">
        <f t="shared" si="35"/>
        <v>0</v>
      </c>
      <c r="E42" s="26">
        <f>F42+G42</f>
        <v>0</v>
      </c>
      <c r="F42" s="34">
        <v>0</v>
      </c>
      <c r="G42" s="34">
        <v>0</v>
      </c>
      <c r="H42" s="29">
        <f>I42+J42</f>
        <v>0</v>
      </c>
      <c r="I42" s="34">
        <v>0</v>
      </c>
      <c r="J42" s="34">
        <v>0</v>
      </c>
      <c r="K42" s="29">
        <f>L42+M42</f>
        <v>0</v>
      </c>
      <c r="L42" s="32">
        <v>0</v>
      </c>
      <c r="M42" s="32">
        <v>0</v>
      </c>
      <c r="N42" s="29">
        <f>O42+P42</f>
        <v>0</v>
      </c>
      <c r="O42" s="32">
        <v>0</v>
      </c>
      <c r="P42" s="32">
        <v>0</v>
      </c>
      <c r="Q42" s="29">
        <f>R42+S42</f>
        <v>0</v>
      </c>
      <c r="R42" s="32">
        <v>0</v>
      </c>
      <c r="S42" s="32">
        <v>0</v>
      </c>
      <c r="T42" s="29">
        <f>U42+V42</f>
        <v>0</v>
      </c>
      <c r="U42" s="32">
        <v>0</v>
      </c>
      <c r="V42" s="32">
        <v>0</v>
      </c>
      <c r="W42" s="29">
        <f>X42+Y42</f>
        <v>0</v>
      </c>
      <c r="X42" s="32">
        <v>0</v>
      </c>
      <c r="Y42" s="32">
        <v>0</v>
      </c>
      <c r="Z42" s="26">
        <f>AA42+AB42</f>
        <v>0</v>
      </c>
      <c r="AA42" s="32">
        <v>0</v>
      </c>
      <c r="AB42" s="32">
        <v>0</v>
      </c>
      <c r="AC42" s="30">
        <v>0</v>
      </c>
      <c r="AD42" s="30">
        <v>0</v>
      </c>
      <c r="AE42" s="30">
        <v>0</v>
      </c>
      <c r="AF42" s="30">
        <v>0</v>
      </c>
      <c r="AG42" s="31">
        <v>0</v>
      </c>
      <c r="AH42" s="31">
        <v>0</v>
      </c>
      <c r="AI42" s="14" t="s">
        <v>415</v>
      </c>
    </row>
    <row r="43" spans="1:35" ht="14.25" customHeight="1">
      <c r="A43" s="50" t="s">
        <v>416</v>
      </c>
      <c r="B43" s="26">
        <f>C43+D43</f>
        <v>201</v>
      </c>
      <c r="C43" s="27">
        <f t="shared" si="35"/>
        <v>104</v>
      </c>
      <c r="D43" s="27">
        <f t="shared" si="35"/>
        <v>97</v>
      </c>
      <c r="E43" s="26">
        <f>F43+G43</f>
        <v>30</v>
      </c>
      <c r="F43" s="27">
        <v>9</v>
      </c>
      <c r="G43" s="27">
        <v>21</v>
      </c>
      <c r="H43" s="29">
        <f>I43+J43</f>
        <v>43</v>
      </c>
      <c r="I43" s="27">
        <v>21</v>
      </c>
      <c r="J43" s="27">
        <v>22</v>
      </c>
      <c r="K43" s="29">
        <f>L43+M43</f>
        <v>2</v>
      </c>
      <c r="L43" s="29">
        <v>2</v>
      </c>
      <c r="M43" s="32">
        <v>0</v>
      </c>
      <c r="N43" s="29">
        <f>O43+P43</f>
        <v>1</v>
      </c>
      <c r="O43" s="32">
        <v>1</v>
      </c>
      <c r="P43" s="32">
        <v>0</v>
      </c>
      <c r="Q43" s="29">
        <f>R43+S43</f>
        <v>85</v>
      </c>
      <c r="R43" s="29">
        <v>45</v>
      </c>
      <c r="S43" s="29">
        <v>40</v>
      </c>
      <c r="T43" s="29">
        <f>U43+V43</f>
        <v>40</v>
      </c>
      <c r="U43" s="29">
        <v>26</v>
      </c>
      <c r="V43" s="29">
        <v>14</v>
      </c>
      <c r="W43" s="29">
        <f>X43+Y43</f>
        <v>0</v>
      </c>
      <c r="X43" s="32">
        <v>0</v>
      </c>
      <c r="Y43" s="32">
        <v>0</v>
      </c>
      <c r="Z43" s="26">
        <f>AA43+AB43</f>
        <v>1</v>
      </c>
      <c r="AA43" s="29">
        <v>0</v>
      </c>
      <c r="AB43" s="29">
        <v>1</v>
      </c>
      <c r="AC43" s="30">
        <f>E43/B43*100</f>
        <v>14.925373134328357</v>
      </c>
      <c r="AD43" s="30">
        <f>F43/C43*100</f>
        <v>8.653846153846153</v>
      </c>
      <c r="AE43" s="30">
        <f>G43/D43*100</f>
        <v>21.649484536082475</v>
      </c>
      <c r="AF43" s="30">
        <f>(Q43+Z43)/B43*100</f>
        <v>42.78606965174129</v>
      </c>
      <c r="AG43" s="31">
        <f>(R43+AA43)/C43*100</f>
        <v>43.269230769230774</v>
      </c>
      <c r="AH43" s="31">
        <f>(S43+AB43)/D43*100</f>
        <v>42.2680412371134</v>
      </c>
      <c r="AI43" s="14" t="s">
        <v>417</v>
      </c>
    </row>
    <row r="44" spans="1:35" ht="14.25" customHeight="1">
      <c r="A44" s="50" t="s">
        <v>418</v>
      </c>
      <c r="B44" s="26">
        <f>C44+D44</f>
        <v>0</v>
      </c>
      <c r="C44" s="27">
        <f t="shared" si="35"/>
        <v>0</v>
      </c>
      <c r="D44" s="27">
        <f t="shared" si="35"/>
        <v>0</v>
      </c>
      <c r="E44" s="26">
        <f>F44+G44</f>
        <v>0</v>
      </c>
      <c r="F44" s="34">
        <v>0</v>
      </c>
      <c r="G44" s="34">
        <v>0</v>
      </c>
      <c r="H44" s="29">
        <f>I44+J44</f>
        <v>0</v>
      </c>
      <c r="I44" s="34">
        <v>0</v>
      </c>
      <c r="J44" s="34">
        <v>0</v>
      </c>
      <c r="K44" s="29">
        <f>L44+M44</f>
        <v>0</v>
      </c>
      <c r="L44" s="32">
        <v>0</v>
      </c>
      <c r="M44" s="32">
        <v>0</v>
      </c>
      <c r="N44" s="29">
        <f>O44+P44</f>
        <v>0</v>
      </c>
      <c r="O44" s="32">
        <v>0</v>
      </c>
      <c r="P44" s="32">
        <v>0</v>
      </c>
      <c r="Q44" s="29">
        <f>R44+S44</f>
        <v>0</v>
      </c>
      <c r="R44" s="32">
        <v>0</v>
      </c>
      <c r="S44" s="32">
        <v>0</v>
      </c>
      <c r="T44" s="29">
        <f>U44+V44</f>
        <v>0</v>
      </c>
      <c r="U44" s="32">
        <v>0</v>
      </c>
      <c r="V44" s="32">
        <v>0</v>
      </c>
      <c r="W44" s="29">
        <f>X44+Y44</f>
        <v>0</v>
      </c>
      <c r="X44" s="32">
        <v>0</v>
      </c>
      <c r="Y44" s="32">
        <v>0</v>
      </c>
      <c r="Z44" s="26">
        <f>AA44+AB44</f>
        <v>0</v>
      </c>
      <c r="AA44" s="32">
        <v>0</v>
      </c>
      <c r="AB44" s="32">
        <v>0</v>
      </c>
      <c r="AC44" s="30">
        <v>0</v>
      </c>
      <c r="AD44" s="30">
        <v>0</v>
      </c>
      <c r="AE44" s="30">
        <v>0</v>
      </c>
      <c r="AF44" s="30">
        <v>0</v>
      </c>
      <c r="AG44" s="31">
        <v>0</v>
      </c>
      <c r="AH44" s="31">
        <v>0</v>
      </c>
      <c r="AI44" s="14" t="s">
        <v>419</v>
      </c>
    </row>
    <row r="45" spans="1:35" ht="14.25" customHeight="1">
      <c r="A45" s="6"/>
      <c r="B45" s="33"/>
      <c r="C45" s="34"/>
      <c r="D45" s="34"/>
      <c r="E45" s="33"/>
      <c r="F45" s="34"/>
      <c r="G45" s="34"/>
      <c r="H45" s="32"/>
      <c r="I45" s="34"/>
      <c r="J45" s="34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32"/>
      <c r="AB45" s="32"/>
      <c r="AC45" s="35"/>
      <c r="AD45" s="35"/>
      <c r="AE45" s="35"/>
      <c r="AF45" s="35"/>
      <c r="AG45" s="36"/>
      <c r="AH45" s="36"/>
      <c r="AI45" s="13"/>
    </row>
    <row r="46" spans="1:35" ht="14.25" customHeight="1">
      <c r="A46" s="8" t="s">
        <v>420</v>
      </c>
      <c r="B46" s="26">
        <f aca="true" t="shared" si="36" ref="B46:AB46">SUM(B47:B52)</f>
        <v>654</v>
      </c>
      <c r="C46" s="29">
        <f t="shared" si="36"/>
        <v>321</v>
      </c>
      <c r="D46" s="29">
        <f t="shared" si="36"/>
        <v>333</v>
      </c>
      <c r="E46" s="26">
        <f t="shared" si="36"/>
        <v>201</v>
      </c>
      <c r="F46" s="29">
        <f t="shared" si="36"/>
        <v>89</v>
      </c>
      <c r="G46" s="29">
        <f t="shared" si="36"/>
        <v>112</v>
      </c>
      <c r="H46" s="29">
        <f t="shared" si="36"/>
        <v>62</v>
      </c>
      <c r="I46" s="29">
        <f t="shared" si="36"/>
        <v>24</v>
      </c>
      <c r="J46" s="29">
        <f t="shared" si="36"/>
        <v>38</v>
      </c>
      <c r="K46" s="29">
        <f t="shared" si="36"/>
        <v>119</v>
      </c>
      <c r="L46" s="29">
        <f t="shared" si="36"/>
        <v>50</v>
      </c>
      <c r="M46" s="29">
        <f t="shared" si="36"/>
        <v>69</v>
      </c>
      <c r="N46" s="29">
        <f t="shared" si="36"/>
        <v>36</v>
      </c>
      <c r="O46" s="29">
        <f t="shared" si="36"/>
        <v>33</v>
      </c>
      <c r="P46" s="29">
        <f t="shared" si="36"/>
        <v>3</v>
      </c>
      <c r="Q46" s="29">
        <f t="shared" si="36"/>
        <v>207</v>
      </c>
      <c r="R46" s="29">
        <f t="shared" si="36"/>
        <v>107</v>
      </c>
      <c r="S46" s="29">
        <f t="shared" si="36"/>
        <v>100</v>
      </c>
      <c r="T46" s="29">
        <f t="shared" si="36"/>
        <v>29</v>
      </c>
      <c r="U46" s="29">
        <f t="shared" si="36"/>
        <v>18</v>
      </c>
      <c r="V46" s="29">
        <f t="shared" si="36"/>
        <v>11</v>
      </c>
      <c r="W46" s="29">
        <f t="shared" si="36"/>
        <v>0</v>
      </c>
      <c r="X46" s="29">
        <f t="shared" si="36"/>
        <v>0</v>
      </c>
      <c r="Y46" s="29">
        <f t="shared" si="36"/>
        <v>0</v>
      </c>
      <c r="Z46" s="26">
        <f t="shared" si="36"/>
        <v>7</v>
      </c>
      <c r="AA46" s="29">
        <f t="shared" si="36"/>
        <v>2</v>
      </c>
      <c r="AB46" s="29">
        <f t="shared" si="36"/>
        <v>5</v>
      </c>
      <c r="AC46" s="30">
        <f aca="true" t="shared" si="37" ref="AC46:AE47">E46/B46*100</f>
        <v>30.73394495412844</v>
      </c>
      <c r="AD46" s="30">
        <f t="shared" si="37"/>
        <v>27.725856697819314</v>
      </c>
      <c r="AE46" s="30">
        <f t="shared" si="37"/>
        <v>33.633633633633636</v>
      </c>
      <c r="AF46" s="30">
        <f aca="true" t="shared" si="38" ref="AF46:AH47">(Q46+Z46)/B46*100</f>
        <v>32.7217125382263</v>
      </c>
      <c r="AG46" s="31">
        <f t="shared" si="38"/>
        <v>33.95638629283489</v>
      </c>
      <c r="AH46" s="31">
        <f t="shared" si="38"/>
        <v>31.53153153153153</v>
      </c>
      <c r="AI46" s="15" t="s">
        <v>421</v>
      </c>
    </row>
    <row r="47" spans="1:35" ht="14.25" customHeight="1">
      <c r="A47" s="50" t="s">
        <v>422</v>
      </c>
      <c r="B47" s="26">
        <f aca="true" t="shared" si="39" ref="B47:B52">C47+D47</f>
        <v>472</v>
      </c>
      <c r="C47" s="27">
        <f aca="true" t="shared" si="40" ref="C47:D52">F47+I47+L47+O47+R47+U47+X47</f>
        <v>239</v>
      </c>
      <c r="D47" s="27">
        <f t="shared" si="40"/>
        <v>233</v>
      </c>
      <c r="E47" s="26">
        <f aca="true" t="shared" si="41" ref="E47:E52">F47+G47</f>
        <v>181</v>
      </c>
      <c r="F47" s="27">
        <v>83</v>
      </c>
      <c r="G47" s="27">
        <v>98</v>
      </c>
      <c r="H47" s="29">
        <f aca="true" t="shared" si="42" ref="H47:H52">I47+J47</f>
        <v>23</v>
      </c>
      <c r="I47" s="27">
        <v>8</v>
      </c>
      <c r="J47" s="27">
        <v>15</v>
      </c>
      <c r="K47" s="29">
        <f aca="true" t="shared" si="43" ref="K47:K52">L47+M47</f>
        <v>113</v>
      </c>
      <c r="L47" s="29">
        <v>47</v>
      </c>
      <c r="M47" s="29">
        <v>66</v>
      </c>
      <c r="N47" s="29">
        <f aca="true" t="shared" si="44" ref="N47:N52">O47+P47</f>
        <v>31</v>
      </c>
      <c r="O47" s="32">
        <v>28</v>
      </c>
      <c r="P47" s="32">
        <v>3</v>
      </c>
      <c r="Q47" s="29">
        <f aca="true" t="shared" si="45" ref="Q47:Q52">R47+S47</f>
        <v>104</v>
      </c>
      <c r="R47" s="29">
        <v>58</v>
      </c>
      <c r="S47" s="29">
        <v>46</v>
      </c>
      <c r="T47" s="29">
        <f aca="true" t="shared" si="46" ref="T47:T52">U47+V47</f>
        <v>20</v>
      </c>
      <c r="U47" s="29">
        <v>15</v>
      </c>
      <c r="V47" s="29">
        <v>5</v>
      </c>
      <c r="W47" s="29">
        <f aca="true" t="shared" si="47" ref="W47:W52">X47+Y47</f>
        <v>0</v>
      </c>
      <c r="X47" s="32">
        <v>0</v>
      </c>
      <c r="Y47" s="32">
        <v>0</v>
      </c>
      <c r="Z47" s="26">
        <f aca="true" t="shared" si="48" ref="Z47:Z52">AA47+AB47</f>
        <v>4</v>
      </c>
      <c r="AA47" s="32">
        <v>2</v>
      </c>
      <c r="AB47" s="29">
        <v>2</v>
      </c>
      <c r="AC47" s="30">
        <f t="shared" si="37"/>
        <v>38.347457627118644</v>
      </c>
      <c r="AD47" s="30">
        <f t="shared" si="37"/>
        <v>34.72803347280335</v>
      </c>
      <c r="AE47" s="30">
        <f t="shared" si="37"/>
        <v>42.06008583690987</v>
      </c>
      <c r="AF47" s="30">
        <f t="shared" si="38"/>
        <v>22.88135593220339</v>
      </c>
      <c r="AG47" s="31">
        <f t="shared" si="38"/>
        <v>25.10460251046025</v>
      </c>
      <c r="AH47" s="31">
        <f t="shared" si="38"/>
        <v>20.600858369098713</v>
      </c>
      <c r="AI47" s="14" t="s">
        <v>423</v>
      </c>
    </row>
    <row r="48" spans="1:35" ht="14.25" customHeight="1">
      <c r="A48" s="50" t="s">
        <v>424</v>
      </c>
      <c r="B48" s="26">
        <f t="shared" si="39"/>
        <v>0</v>
      </c>
      <c r="C48" s="27">
        <f t="shared" si="40"/>
        <v>0</v>
      </c>
      <c r="D48" s="27">
        <f t="shared" si="40"/>
        <v>0</v>
      </c>
      <c r="E48" s="26">
        <f t="shared" si="41"/>
        <v>0</v>
      </c>
      <c r="F48" s="34">
        <v>0</v>
      </c>
      <c r="G48" s="34">
        <v>0</v>
      </c>
      <c r="H48" s="29">
        <f t="shared" si="42"/>
        <v>0</v>
      </c>
      <c r="I48" s="34">
        <v>0</v>
      </c>
      <c r="J48" s="34">
        <v>0</v>
      </c>
      <c r="K48" s="29">
        <f t="shared" si="43"/>
        <v>0</v>
      </c>
      <c r="L48" s="32">
        <v>0</v>
      </c>
      <c r="M48" s="32">
        <v>0</v>
      </c>
      <c r="N48" s="29">
        <f t="shared" si="44"/>
        <v>0</v>
      </c>
      <c r="O48" s="32">
        <v>0</v>
      </c>
      <c r="P48" s="32">
        <v>0</v>
      </c>
      <c r="Q48" s="29">
        <f t="shared" si="45"/>
        <v>0</v>
      </c>
      <c r="R48" s="32">
        <v>0</v>
      </c>
      <c r="S48" s="32">
        <v>0</v>
      </c>
      <c r="T48" s="29">
        <f t="shared" si="46"/>
        <v>0</v>
      </c>
      <c r="U48" s="32">
        <v>0</v>
      </c>
      <c r="V48" s="32">
        <v>0</v>
      </c>
      <c r="W48" s="29">
        <f t="shared" si="47"/>
        <v>0</v>
      </c>
      <c r="X48" s="32">
        <v>0</v>
      </c>
      <c r="Y48" s="32">
        <v>0</v>
      </c>
      <c r="Z48" s="26">
        <f t="shared" si="48"/>
        <v>0</v>
      </c>
      <c r="AA48" s="32">
        <v>0</v>
      </c>
      <c r="AB48" s="32">
        <v>0</v>
      </c>
      <c r="AC48" s="30">
        <v>0</v>
      </c>
      <c r="AD48" s="30">
        <v>0</v>
      </c>
      <c r="AE48" s="30">
        <v>0</v>
      </c>
      <c r="AF48" s="30">
        <v>0</v>
      </c>
      <c r="AG48" s="31">
        <v>0</v>
      </c>
      <c r="AH48" s="31">
        <v>0</v>
      </c>
      <c r="AI48" s="14" t="s">
        <v>425</v>
      </c>
    </row>
    <row r="49" spans="1:35" ht="14.25" customHeight="1">
      <c r="A49" s="50" t="s">
        <v>426</v>
      </c>
      <c r="B49" s="26">
        <f t="shared" si="39"/>
        <v>0</v>
      </c>
      <c r="C49" s="27">
        <f t="shared" si="40"/>
        <v>0</v>
      </c>
      <c r="D49" s="27">
        <f t="shared" si="40"/>
        <v>0</v>
      </c>
      <c r="E49" s="26">
        <f t="shared" si="41"/>
        <v>0</v>
      </c>
      <c r="F49" s="34">
        <v>0</v>
      </c>
      <c r="G49" s="34">
        <v>0</v>
      </c>
      <c r="H49" s="29">
        <f t="shared" si="42"/>
        <v>0</v>
      </c>
      <c r="I49" s="34">
        <v>0</v>
      </c>
      <c r="J49" s="34">
        <v>0</v>
      </c>
      <c r="K49" s="29">
        <f t="shared" si="43"/>
        <v>0</v>
      </c>
      <c r="L49" s="32">
        <v>0</v>
      </c>
      <c r="M49" s="32">
        <v>0</v>
      </c>
      <c r="N49" s="29">
        <f t="shared" si="44"/>
        <v>0</v>
      </c>
      <c r="O49" s="32">
        <v>0</v>
      </c>
      <c r="P49" s="32">
        <v>0</v>
      </c>
      <c r="Q49" s="29">
        <f t="shared" si="45"/>
        <v>0</v>
      </c>
      <c r="R49" s="32">
        <v>0</v>
      </c>
      <c r="S49" s="32">
        <v>0</v>
      </c>
      <c r="T49" s="29">
        <f t="shared" si="46"/>
        <v>0</v>
      </c>
      <c r="U49" s="32">
        <v>0</v>
      </c>
      <c r="V49" s="32">
        <v>0</v>
      </c>
      <c r="W49" s="29">
        <f t="shared" si="47"/>
        <v>0</v>
      </c>
      <c r="X49" s="32">
        <v>0</v>
      </c>
      <c r="Y49" s="32">
        <v>0</v>
      </c>
      <c r="Z49" s="26">
        <f t="shared" si="48"/>
        <v>0</v>
      </c>
      <c r="AA49" s="32">
        <v>0</v>
      </c>
      <c r="AB49" s="32">
        <v>0</v>
      </c>
      <c r="AC49" s="30">
        <v>0</v>
      </c>
      <c r="AD49" s="30">
        <v>0</v>
      </c>
      <c r="AE49" s="30">
        <v>0</v>
      </c>
      <c r="AF49" s="30">
        <v>0</v>
      </c>
      <c r="AG49" s="31">
        <v>0</v>
      </c>
      <c r="AH49" s="31">
        <v>0</v>
      </c>
      <c r="AI49" s="14" t="s">
        <v>427</v>
      </c>
    </row>
    <row r="50" spans="1:35" ht="14.25" customHeight="1">
      <c r="A50" s="50" t="s">
        <v>428</v>
      </c>
      <c r="B50" s="26">
        <f t="shared" si="39"/>
        <v>0</v>
      </c>
      <c r="C50" s="27">
        <f t="shared" si="40"/>
        <v>0</v>
      </c>
      <c r="D50" s="27">
        <f t="shared" si="40"/>
        <v>0</v>
      </c>
      <c r="E50" s="26">
        <f t="shared" si="41"/>
        <v>0</v>
      </c>
      <c r="F50" s="34">
        <v>0</v>
      </c>
      <c r="G50" s="34">
        <v>0</v>
      </c>
      <c r="H50" s="29">
        <f t="shared" si="42"/>
        <v>0</v>
      </c>
      <c r="I50" s="34">
        <v>0</v>
      </c>
      <c r="J50" s="34">
        <v>0</v>
      </c>
      <c r="K50" s="29">
        <f t="shared" si="43"/>
        <v>0</v>
      </c>
      <c r="L50" s="32">
        <v>0</v>
      </c>
      <c r="M50" s="32">
        <v>0</v>
      </c>
      <c r="N50" s="29">
        <f t="shared" si="44"/>
        <v>0</v>
      </c>
      <c r="O50" s="32">
        <v>0</v>
      </c>
      <c r="P50" s="32">
        <v>0</v>
      </c>
      <c r="Q50" s="29">
        <f t="shared" si="45"/>
        <v>0</v>
      </c>
      <c r="R50" s="32">
        <v>0</v>
      </c>
      <c r="S50" s="32">
        <v>0</v>
      </c>
      <c r="T50" s="29">
        <f t="shared" si="46"/>
        <v>0</v>
      </c>
      <c r="U50" s="32">
        <v>0</v>
      </c>
      <c r="V50" s="32">
        <v>0</v>
      </c>
      <c r="W50" s="29">
        <f t="shared" si="47"/>
        <v>0</v>
      </c>
      <c r="X50" s="32">
        <v>0</v>
      </c>
      <c r="Y50" s="32">
        <v>0</v>
      </c>
      <c r="Z50" s="26">
        <f t="shared" si="48"/>
        <v>0</v>
      </c>
      <c r="AA50" s="32">
        <v>0</v>
      </c>
      <c r="AB50" s="32">
        <v>0</v>
      </c>
      <c r="AC50" s="30">
        <v>0</v>
      </c>
      <c r="AD50" s="30">
        <v>0</v>
      </c>
      <c r="AE50" s="30">
        <v>0</v>
      </c>
      <c r="AF50" s="30">
        <v>0</v>
      </c>
      <c r="AG50" s="31">
        <v>0</v>
      </c>
      <c r="AH50" s="31">
        <v>0</v>
      </c>
      <c r="AI50" s="14" t="s">
        <v>429</v>
      </c>
    </row>
    <row r="51" spans="1:35" ht="14.25" customHeight="1">
      <c r="A51" s="50" t="s">
        <v>430</v>
      </c>
      <c r="B51" s="26">
        <f t="shared" si="39"/>
        <v>0</v>
      </c>
      <c r="C51" s="27">
        <f t="shared" si="40"/>
        <v>0</v>
      </c>
      <c r="D51" s="27">
        <f t="shared" si="40"/>
        <v>0</v>
      </c>
      <c r="E51" s="26">
        <f t="shared" si="41"/>
        <v>0</v>
      </c>
      <c r="F51" s="34">
        <v>0</v>
      </c>
      <c r="G51" s="34">
        <v>0</v>
      </c>
      <c r="H51" s="29">
        <f t="shared" si="42"/>
        <v>0</v>
      </c>
      <c r="I51" s="34">
        <v>0</v>
      </c>
      <c r="J51" s="34">
        <v>0</v>
      </c>
      <c r="K51" s="29">
        <f t="shared" si="43"/>
        <v>0</v>
      </c>
      <c r="L51" s="32">
        <v>0</v>
      </c>
      <c r="M51" s="32">
        <v>0</v>
      </c>
      <c r="N51" s="29">
        <f t="shared" si="44"/>
        <v>0</v>
      </c>
      <c r="O51" s="32">
        <v>0</v>
      </c>
      <c r="P51" s="32">
        <v>0</v>
      </c>
      <c r="Q51" s="29">
        <f t="shared" si="45"/>
        <v>0</v>
      </c>
      <c r="R51" s="32">
        <v>0</v>
      </c>
      <c r="S51" s="32">
        <v>0</v>
      </c>
      <c r="T51" s="29">
        <f t="shared" si="46"/>
        <v>0</v>
      </c>
      <c r="U51" s="32">
        <v>0</v>
      </c>
      <c r="V51" s="32">
        <v>0</v>
      </c>
      <c r="W51" s="29">
        <f t="shared" si="47"/>
        <v>0</v>
      </c>
      <c r="X51" s="32">
        <v>0</v>
      </c>
      <c r="Y51" s="32">
        <v>0</v>
      </c>
      <c r="Z51" s="26">
        <f t="shared" si="48"/>
        <v>0</v>
      </c>
      <c r="AA51" s="32">
        <v>0</v>
      </c>
      <c r="AB51" s="32">
        <v>0</v>
      </c>
      <c r="AC51" s="30">
        <v>0</v>
      </c>
      <c r="AD51" s="30">
        <v>0</v>
      </c>
      <c r="AE51" s="30">
        <v>0</v>
      </c>
      <c r="AF51" s="30">
        <v>0</v>
      </c>
      <c r="AG51" s="31">
        <v>0</v>
      </c>
      <c r="AH51" s="31">
        <v>0</v>
      </c>
      <c r="AI51" s="14" t="s">
        <v>431</v>
      </c>
    </row>
    <row r="52" spans="1:35" ht="14.25" customHeight="1">
      <c r="A52" s="50" t="s">
        <v>432</v>
      </c>
      <c r="B52" s="26">
        <f t="shared" si="39"/>
        <v>182</v>
      </c>
      <c r="C52" s="27">
        <f t="shared" si="40"/>
        <v>82</v>
      </c>
      <c r="D52" s="27">
        <f t="shared" si="40"/>
        <v>100</v>
      </c>
      <c r="E52" s="26">
        <f t="shared" si="41"/>
        <v>20</v>
      </c>
      <c r="F52" s="27">
        <v>6</v>
      </c>
      <c r="G52" s="27">
        <v>14</v>
      </c>
      <c r="H52" s="29">
        <f t="shared" si="42"/>
        <v>39</v>
      </c>
      <c r="I52" s="27">
        <v>16</v>
      </c>
      <c r="J52" s="27">
        <v>23</v>
      </c>
      <c r="K52" s="29">
        <f t="shared" si="43"/>
        <v>6</v>
      </c>
      <c r="L52" s="29">
        <v>3</v>
      </c>
      <c r="M52" s="29">
        <v>3</v>
      </c>
      <c r="N52" s="29">
        <f t="shared" si="44"/>
        <v>5</v>
      </c>
      <c r="O52" s="32">
        <v>5</v>
      </c>
      <c r="P52" s="32">
        <v>0</v>
      </c>
      <c r="Q52" s="29">
        <f t="shared" si="45"/>
        <v>103</v>
      </c>
      <c r="R52" s="29">
        <v>49</v>
      </c>
      <c r="S52" s="29">
        <v>54</v>
      </c>
      <c r="T52" s="29">
        <f t="shared" si="46"/>
        <v>9</v>
      </c>
      <c r="U52" s="29">
        <v>3</v>
      </c>
      <c r="V52" s="29">
        <v>6</v>
      </c>
      <c r="W52" s="29">
        <f t="shared" si="47"/>
        <v>0</v>
      </c>
      <c r="X52" s="32">
        <v>0</v>
      </c>
      <c r="Y52" s="32">
        <v>0</v>
      </c>
      <c r="Z52" s="26">
        <f t="shared" si="48"/>
        <v>3</v>
      </c>
      <c r="AA52" s="32">
        <v>0</v>
      </c>
      <c r="AB52" s="29">
        <v>3</v>
      </c>
      <c r="AC52" s="30">
        <f>E52/B52*100</f>
        <v>10.989010989010989</v>
      </c>
      <c r="AD52" s="30">
        <f>F52/C52*100</f>
        <v>7.317073170731707</v>
      </c>
      <c r="AE52" s="30">
        <f>G52/D52*100</f>
        <v>14.000000000000002</v>
      </c>
      <c r="AF52" s="30">
        <f>(Q52+Z52)/B52*100</f>
        <v>58.24175824175825</v>
      </c>
      <c r="AG52" s="31">
        <f>(R52+AA52)/C52*100</f>
        <v>59.756097560975604</v>
      </c>
      <c r="AH52" s="31">
        <f>(S52+AB52)/D52*100</f>
        <v>56.99999999999999</v>
      </c>
      <c r="AI52" s="14" t="s">
        <v>433</v>
      </c>
    </row>
    <row r="53" spans="1:35" ht="14.25" customHeight="1">
      <c r="A53" s="6"/>
      <c r="B53" s="33"/>
      <c r="C53" s="34"/>
      <c r="D53" s="34"/>
      <c r="E53" s="33"/>
      <c r="F53" s="34"/>
      <c r="G53" s="34"/>
      <c r="H53" s="32"/>
      <c r="I53" s="34"/>
      <c r="J53" s="34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  <c r="AA53" s="32"/>
      <c r="AB53" s="32"/>
      <c r="AC53" s="35"/>
      <c r="AD53" s="35"/>
      <c r="AE53" s="35"/>
      <c r="AF53" s="35"/>
      <c r="AG53" s="36"/>
      <c r="AH53" s="36"/>
      <c r="AI53" s="13"/>
    </row>
    <row r="54" spans="1:35" ht="14.25" customHeight="1">
      <c r="A54" s="8" t="s">
        <v>434</v>
      </c>
      <c r="B54" s="26">
        <f aca="true" t="shared" si="49" ref="B54:AB54">SUM(B55:B64)</f>
        <v>104</v>
      </c>
      <c r="C54" s="27">
        <f t="shared" si="49"/>
        <v>26</v>
      </c>
      <c r="D54" s="27">
        <f t="shared" si="49"/>
        <v>78</v>
      </c>
      <c r="E54" s="26">
        <f t="shared" si="49"/>
        <v>20</v>
      </c>
      <c r="F54" s="27">
        <f t="shared" si="49"/>
        <v>7</v>
      </c>
      <c r="G54" s="27">
        <f t="shared" si="49"/>
        <v>13</v>
      </c>
      <c r="H54" s="29">
        <f t="shared" si="49"/>
        <v>21</v>
      </c>
      <c r="I54" s="27">
        <f t="shared" si="49"/>
        <v>4</v>
      </c>
      <c r="J54" s="27">
        <f t="shared" si="49"/>
        <v>17</v>
      </c>
      <c r="K54" s="29">
        <f t="shared" si="49"/>
        <v>6</v>
      </c>
      <c r="L54" s="29">
        <f t="shared" si="49"/>
        <v>0</v>
      </c>
      <c r="M54" s="29">
        <f t="shared" si="49"/>
        <v>6</v>
      </c>
      <c r="N54" s="29">
        <f t="shared" si="49"/>
        <v>3</v>
      </c>
      <c r="O54" s="29">
        <f t="shared" si="49"/>
        <v>2</v>
      </c>
      <c r="P54" s="29">
        <f t="shared" si="49"/>
        <v>1</v>
      </c>
      <c r="Q54" s="29">
        <f t="shared" si="49"/>
        <v>41</v>
      </c>
      <c r="R54" s="29">
        <f t="shared" si="49"/>
        <v>9</v>
      </c>
      <c r="S54" s="29">
        <f t="shared" si="49"/>
        <v>32</v>
      </c>
      <c r="T54" s="29">
        <f t="shared" si="49"/>
        <v>13</v>
      </c>
      <c r="U54" s="29">
        <f t="shared" si="49"/>
        <v>4</v>
      </c>
      <c r="V54" s="29">
        <f t="shared" si="49"/>
        <v>9</v>
      </c>
      <c r="W54" s="29">
        <f t="shared" si="49"/>
        <v>0</v>
      </c>
      <c r="X54" s="29">
        <f t="shared" si="49"/>
        <v>0</v>
      </c>
      <c r="Y54" s="29">
        <f t="shared" si="49"/>
        <v>0</v>
      </c>
      <c r="Z54" s="26">
        <f t="shared" si="49"/>
        <v>11</v>
      </c>
      <c r="AA54" s="29">
        <f t="shared" si="49"/>
        <v>0</v>
      </c>
      <c r="AB54" s="29">
        <f t="shared" si="49"/>
        <v>11</v>
      </c>
      <c r="AC54" s="30">
        <f aca="true" t="shared" si="50" ref="AC54:AE55">E54/B54*100</f>
        <v>19.230769230769234</v>
      </c>
      <c r="AD54" s="30">
        <f t="shared" si="50"/>
        <v>26.923076923076923</v>
      </c>
      <c r="AE54" s="30">
        <f t="shared" si="50"/>
        <v>16.666666666666664</v>
      </c>
      <c r="AF54" s="30">
        <f aca="true" t="shared" si="51" ref="AF54:AH55">(Q54+Z54)/B54*100</f>
        <v>50</v>
      </c>
      <c r="AG54" s="31">
        <f t="shared" si="51"/>
        <v>34.61538461538461</v>
      </c>
      <c r="AH54" s="31">
        <f t="shared" si="51"/>
        <v>55.12820512820513</v>
      </c>
      <c r="AI54" s="15" t="s">
        <v>435</v>
      </c>
    </row>
    <row r="55" spans="1:35" ht="14.25" customHeight="1">
      <c r="A55" s="50" t="s">
        <v>436</v>
      </c>
      <c r="B55" s="26">
        <f aca="true" t="shared" si="52" ref="B55:B64">C55+D55</f>
        <v>104</v>
      </c>
      <c r="C55" s="27">
        <f aca="true" t="shared" si="53" ref="C55:C64">F55+I55+L55+O55+R55+U55+X55</f>
        <v>26</v>
      </c>
      <c r="D55" s="27">
        <f aca="true" t="shared" si="54" ref="D55:D64">G55+J55+M55+P55+S55+V55+Y55</f>
        <v>78</v>
      </c>
      <c r="E55" s="26">
        <f aca="true" t="shared" si="55" ref="E55:E64">F55+G55</f>
        <v>20</v>
      </c>
      <c r="F55" s="27">
        <v>7</v>
      </c>
      <c r="G55" s="27">
        <v>13</v>
      </c>
      <c r="H55" s="29">
        <f aca="true" t="shared" si="56" ref="H55:H64">I55+J55</f>
        <v>21</v>
      </c>
      <c r="I55" s="27">
        <v>4</v>
      </c>
      <c r="J55" s="27">
        <v>17</v>
      </c>
      <c r="K55" s="29">
        <f aca="true" t="shared" si="57" ref="K55:K64">L55+M55</f>
        <v>6</v>
      </c>
      <c r="L55" s="29">
        <v>0</v>
      </c>
      <c r="M55" s="29">
        <v>6</v>
      </c>
      <c r="N55" s="29">
        <f aca="true" t="shared" si="58" ref="N55:N64">O55+P55</f>
        <v>3</v>
      </c>
      <c r="O55" s="32">
        <v>2</v>
      </c>
      <c r="P55" s="32">
        <v>1</v>
      </c>
      <c r="Q55" s="29">
        <f aca="true" t="shared" si="59" ref="Q55:Q64">R55+S55</f>
        <v>41</v>
      </c>
      <c r="R55" s="29">
        <v>9</v>
      </c>
      <c r="S55" s="29">
        <v>32</v>
      </c>
      <c r="T55" s="29">
        <f aca="true" t="shared" si="60" ref="T55:T64">U55+V55</f>
        <v>13</v>
      </c>
      <c r="U55" s="29">
        <v>4</v>
      </c>
      <c r="V55" s="29">
        <v>9</v>
      </c>
      <c r="W55" s="29">
        <f aca="true" t="shared" si="61" ref="W55:W64">X55+Y55</f>
        <v>0</v>
      </c>
      <c r="X55" s="32">
        <v>0</v>
      </c>
      <c r="Y55" s="32">
        <v>0</v>
      </c>
      <c r="Z55" s="26">
        <f aca="true" t="shared" si="62" ref="Z55:Z64">AA55+AB55</f>
        <v>11</v>
      </c>
      <c r="AA55" s="29">
        <v>0</v>
      </c>
      <c r="AB55" s="29">
        <v>11</v>
      </c>
      <c r="AC55" s="30">
        <f t="shared" si="50"/>
        <v>19.230769230769234</v>
      </c>
      <c r="AD55" s="30">
        <f t="shared" si="50"/>
        <v>26.923076923076923</v>
      </c>
      <c r="AE55" s="30">
        <f t="shared" si="50"/>
        <v>16.666666666666664</v>
      </c>
      <c r="AF55" s="30">
        <f t="shared" si="51"/>
        <v>50</v>
      </c>
      <c r="AG55" s="31">
        <f t="shared" si="51"/>
        <v>34.61538461538461</v>
      </c>
      <c r="AH55" s="31">
        <f t="shared" si="51"/>
        <v>55.12820512820513</v>
      </c>
      <c r="AI55" s="14" t="s">
        <v>437</v>
      </c>
    </row>
    <row r="56" spans="1:35" ht="14.25" customHeight="1">
      <c r="A56" s="50" t="s">
        <v>438</v>
      </c>
      <c r="B56" s="26">
        <f t="shared" si="52"/>
        <v>0</v>
      </c>
      <c r="C56" s="27">
        <f t="shared" si="53"/>
        <v>0</v>
      </c>
      <c r="D56" s="27">
        <f t="shared" si="54"/>
        <v>0</v>
      </c>
      <c r="E56" s="26">
        <f t="shared" si="55"/>
        <v>0</v>
      </c>
      <c r="F56" s="34">
        <v>0</v>
      </c>
      <c r="G56" s="34">
        <v>0</v>
      </c>
      <c r="H56" s="29">
        <f t="shared" si="56"/>
        <v>0</v>
      </c>
      <c r="I56" s="34">
        <v>0</v>
      </c>
      <c r="J56" s="34">
        <v>0</v>
      </c>
      <c r="K56" s="29">
        <f t="shared" si="57"/>
        <v>0</v>
      </c>
      <c r="L56" s="32">
        <v>0</v>
      </c>
      <c r="M56" s="32">
        <v>0</v>
      </c>
      <c r="N56" s="29">
        <f t="shared" si="58"/>
        <v>0</v>
      </c>
      <c r="O56" s="32">
        <v>0</v>
      </c>
      <c r="P56" s="32">
        <v>0</v>
      </c>
      <c r="Q56" s="29">
        <f t="shared" si="59"/>
        <v>0</v>
      </c>
      <c r="R56" s="32">
        <v>0</v>
      </c>
      <c r="S56" s="32">
        <v>0</v>
      </c>
      <c r="T56" s="29">
        <f t="shared" si="60"/>
        <v>0</v>
      </c>
      <c r="U56" s="32">
        <v>0</v>
      </c>
      <c r="V56" s="32">
        <v>0</v>
      </c>
      <c r="W56" s="29">
        <f t="shared" si="61"/>
        <v>0</v>
      </c>
      <c r="X56" s="32">
        <v>0</v>
      </c>
      <c r="Y56" s="32">
        <v>0</v>
      </c>
      <c r="Z56" s="26">
        <f t="shared" si="62"/>
        <v>0</v>
      </c>
      <c r="AA56" s="32">
        <v>0</v>
      </c>
      <c r="AB56" s="32">
        <v>0</v>
      </c>
      <c r="AC56" s="30">
        <v>0</v>
      </c>
      <c r="AD56" s="30">
        <v>0</v>
      </c>
      <c r="AE56" s="30">
        <v>0</v>
      </c>
      <c r="AF56" s="30">
        <v>0</v>
      </c>
      <c r="AG56" s="31">
        <v>0</v>
      </c>
      <c r="AH56" s="31">
        <v>0</v>
      </c>
      <c r="AI56" s="14" t="s">
        <v>439</v>
      </c>
    </row>
    <row r="57" spans="1:35" ht="14.25" customHeight="1">
      <c r="A57" s="50" t="s">
        <v>440</v>
      </c>
      <c r="B57" s="26">
        <f t="shared" si="52"/>
        <v>0</v>
      </c>
      <c r="C57" s="27">
        <f t="shared" si="53"/>
        <v>0</v>
      </c>
      <c r="D57" s="27">
        <f t="shared" si="54"/>
        <v>0</v>
      </c>
      <c r="E57" s="26">
        <f t="shared" si="55"/>
        <v>0</v>
      </c>
      <c r="F57" s="34">
        <v>0</v>
      </c>
      <c r="G57" s="34">
        <v>0</v>
      </c>
      <c r="H57" s="29">
        <f t="shared" si="56"/>
        <v>0</v>
      </c>
      <c r="I57" s="34">
        <v>0</v>
      </c>
      <c r="J57" s="34">
        <v>0</v>
      </c>
      <c r="K57" s="29">
        <f t="shared" si="57"/>
        <v>0</v>
      </c>
      <c r="L57" s="32">
        <v>0</v>
      </c>
      <c r="M57" s="32">
        <v>0</v>
      </c>
      <c r="N57" s="29">
        <f t="shared" si="58"/>
        <v>0</v>
      </c>
      <c r="O57" s="32">
        <v>0</v>
      </c>
      <c r="P57" s="32">
        <v>0</v>
      </c>
      <c r="Q57" s="29">
        <f t="shared" si="59"/>
        <v>0</v>
      </c>
      <c r="R57" s="32">
        <v>0</v>
      </c>
      <c r="S57" s="32">
        <v>0</v>
      </c>
      <c r="T57" s="29">
        <f t="shared" si="60"/>
        <v>0</v>
      </c>
      <c r="U57" s="32">
        <v>0</v>
      </c>
      <c r="V57" s="32">
        <v>0</v>
      </c>
      <c r="W57" s="29">
        <f t="shared" si="61"/>
        <v>0</v>
      </c>
      <c r="X57" s="32">
        <v>0</v>
      </c>
      <c r="Y57" s="32">
        <v>0</v>
      </c>
      <c r="Z57" s="26">
        <f t="shared" si="62"/>
        <v>0</v>
      </c>
      <c r="AA57" s="32">
        <v>0</v>
      </c>
      <c r="AB57" s="32">
        <v>0</v>
      </c>
      <c r="AC57" s="30">
        <v>0</v>
      </c>
      <c r="AD57" s="30">
        <v>0</v>
      </c>
      <c r="AE57" s="30">
        <v>0</v>
      </c>
      <c r="AF57" s="30">
        <v>0</v>
      </c>
      <c r="AG57" s="31">
        <v>0</v>
      </c>
      <c r="AH57" s="31">
        <v>0</v>
      </c>
      <c r="AI57" s="14" t="s">
        <v>441</v>
      </c>
    </row>
    <row r="58" spans="1:35" ht="14.25" customHeight="1">
      <c r="A58" s="50" t="s">
        <v>442</v>
      </c>
      <c r="B58" s="26">
        <f t="shared" si="52"/>
        <v>0</v>
      </c>
      <c r="C58" s="27">
        <f t="shared" si="53"/>
        <v>0</v>
      </c>
      <c r="D58" s="27">
        <f t="shared" si="54"/>
        <v>0</v>
      </c>
      <c r="E58" s="26">
        <f t="shared" si="55"/>
        <v>0</v>
      </c>
      <c r="F58" s="34">
        <v>0</v>
      </c>
      <c r="G58" s="34">
        <v>0</v>
      </c>
      <c r="H58" s="29">
        <f t="shared" si="56"/>
        <v>0</v>
      </c>
      <c r="I58" s="34">
        <v>0</v>
      </c>
      <c r="J58" s="34">
        <v>0</v>
      </c>
      <c r="K58" s="29">
        <f t="shared" si="57"/>
        <v>0</v>
      </c>
      <c r="L58" s="32">
        <v>0</v>
      </c>
      <c r="M58" s="32">
        <v>0</v>
      </c>
      <c r="N58" s="29">
        <f t="shared" si="58"/>
        <v>0</v>
      </c>
      <c r="O58" s="32">
        <v>0</v>
      </c>
      <c r="P58" s="32">
        <v>0</v>
      </c>
      <c r="Q58" s="29">
        <f t="shared" si="59"/>
        <v>0</v>
      </c>
      <c r="R58" s="32">
        <v>0</v>
      </c>
      <c r="S58" s="32">
        <v>0</v>
      </c>
      <c r="T58" s="29">
        <f t="shared" si="60"/>
        <v>0</v>
      </c>
      <c r="U58" s="32">
        <v>0</v>
      </c>
      <c r="V58" s="32">
        <v>0</v>
      </c>
      <c r="W58" s="29">
        <f t="shared" si="61"/>
        <v>0</v>
      </c>
      <c r="X58" s="32">
        <v>0</v>
      </c>
      <c r="Y58" s="32">
        <v>0</v>
      </c>
      <c r="Z58" s="26">
        <f t="shared" si="62"/>
        <v>0</v>
      </c>
      <c r="AA58" s="32">
        <v>0</v>
      </c>
      <c r="AB58" s="32">
        <v>0</v>
      </c>
      <c r="AC58" s="30">
        <v>0</v>
      </c>
      <c r="AD58" s="30">
        <v>0</v>
      </c>
      <c r="AE58" s="30">
        <v>0</v>
      </c>
      <c r="AF58" s="30">
        <v>0</v>
      </c>
      <c r="AG58" s="31">
        <v>0</v>
      </c>
      <c r="AH58" s="31">
        <v>0</v>
      </c>
      <c r="AI58" s="14" t="s">
        <v>443</v>
      </c>
    </row>
    <row r="59" spans="1:35" ht="14.25" customHeight="1">
      <c r="A59" s="50" t="s">
        <v>444</v>
      </c>
      <c r="B59" s="26">
        <f t="shared" si="52"/>
        <v>0</v>
      </c>
      <c r="C59" s="27">
        <f t="shared" si="53"/>
        <v>0</v>
      </c>
      <c r="D59" s="27">
        <f t="shared" si="54"/>
        <v>0</v>
      </c>
      <c r="E59" s="26">
        <f t="shared" si="55"/>
        <v>0</v>
      </c>
      <c r="F59" s="34">
        <v>0</v>
      </c>
      <c r="G59" s="34">
        <v>0</v>
      </c>
      <c r="H59" s="29">
        <f t="shared" si="56"/>
        <v>0</v>
      </c>
      <c r="I59" s="34">
        <v>0</v>
      </c>
      <c r="J59" s="34">
        <v>0</v>
      </c>
      <c r="K59" s="29">
        <f t="shared" si="57"/>
        <v>0</v>
      </c>
      <c r="L59" s="32">
        <v>0</v>
      </c>
      <c r="M59" s="32">
        <v>0</v>
      </c>
      <c r="N59" s="29">
        <f t="shared" si="58"/>
        <v>0</v>
      </c>
      <c r="O59" s="32">
        <v>0</v>
      </c>
      <c r="P59" s="32">
        <v>0</v>
      </c>
      <c r="Q59" s="29">
        <f t="shared" si="59"/>
        <v>0</v>
      </c>
      <c r="R59" s="32">
        <v>0</v>
      </c>
      <c r="S59" s="32">
        <v>0</v>
      </c>
      <c r="T59" s="29">
        <f t="shared" si="60"/>
        <v>0</v>
      </c>
      <c r="U59" s="32">
        <v>0</v>
      </c>
      <c r="V59" s="32">
        <v>0</v>
      </c>
      <c r="W59" s="29">
        <f t="shared" si="61"/>
        <v>0</v>
      </c>
      <c r="X59" s="32">
        <v>0</v>
      </c>
      <c r="Y59" s="32">
        <v>0</v>
      </c>
      <c r="Z59" s="26">
        <f t="shared" si="62"/>
        <v>0</v>
      </c>
      <c r="AA59" s="32">
        <v>0</v>
      </c>
      <c r="AB59" s="32">
        <v>0</v>
      </c>
      <c r="AC59" s="30">
        <v>0</v>
      </c>
      <c r="AD59" s="30">
        <v>0</v>
      </c>
      <c r="AE59" s="30">
        <v>0</v>
      </c>
      <c r="AF59" s="30">
        <v>0</v>
      </c>
      <c r="AG59" s="31">
        <v>0</v>
      </c>
      <c r="AH59" s="31">
        <v>0</v>
      </c>
      <c r="AI59" s="14" t="s">
        <v>445</v>
      </c>
    </row>
    <row r="60" spans="1:35" ht="14.25" customHeight="1">
      <c r="A60" s="50" t="s">
        <v>446</v>
      </c>
      <c r="B60" s="26">
        <f t="shared" si="52"/>
        <v>0</v>
      </c>
      <c r="C60" s="27">
        <f t="shared" si="53"/>
        <v>0</v>
      </c>
      <c r="D60" s="27">
        <f t="shared" si="54"/>
        <v>0</v>
      </c>
      <c r="E60" s="26">
        <f t="shared" si="55"/>
        <v>0</v>
      </c>
      <c r="F60" s="34">
        <v>0</v>
      </c>
      <c r="G60" s="34">
        <v>0</v>
      </c>
      <c r="H60" s="29">
        <f t="shared" si="56"/>
        <v>0</v>
      </c>
      <c r="I60" s="34">
        <v>0</v>
      </c>
      <c r="J60" s="34">
        <v>0</v>
      </c>
      <c r="K60" s="29">
        <f t="shared" si="57"/>
        <v>0</v>
      </c>
      <c r="L60" s="32">
        <v>0</v>
      </c>
      <c r="M60" s="32">
        <v>0</v>
      </c>
      <c r="N60" s="29">
        <f t="shared" si="58"/>
        <v>0</v>
      </c>
      <c r="O60" s="32">
        <v>0</v>
      </c>
      <c r="P60" s="32">
        <v>0</v>
      </c>
      <c r="Q60" s="29">
        <f t="shared" si="59"/>
        <v>0</v>
      </c>
      <c r="R60" s="32">
        <v>0</v>
      </c>
      <c r="S60" s="32">
        <v>0</v>
      </c>
      <c r="T60" s="29">
        <f t="shared" si="60"/>
        <v>0</v>
      </c>
      <c r="U60" s="32">
        <v>0</v>
      </c>
      <c r="V60" s="32">
        <v>0</v>
      </c>
      <c r="W60" s="29">
        <f t="shared" si="61"/>
        <v>0</v>
      </c>
      <c r="X60" s="32">
        <v>0</v>
      </c>
      <c r="Y60" s="32">
        <v>0</v>
      </c>
      <c r="Z60" s="26">
        <f t="shared" si="62"/>
        <v>0</v>
      </c>
      <c r="AA60" s="32">
        <v>0</v>
      </c>
      <c r="AB60" s="32">
        <v>0</v>
      </c>
      <c r="AC60" s="30">
        <v>0</v>
      </c>
      <c r="AD60" s="30">
        <v>0</v>
      </c>
      <c r="AE60" s="30">
        <v>0</v>
      </c>
      <c r="AF60" s="30">
        <v>0</v>
      </c>
      <c r="AG60" s="31">
        <v>0</v>
      </c>
      <c r="AH60" s="31">
        <v>0</v>
      </c>
      <c r="AI60" s="14" t="s">
        <v>447</v>
      </c>
    </row>
    <row r="61" spans="1:35" ht="14.25" customHeight="1">
      <c r="A61" s="50" t="s">
        <v>448</v>
      </c>
      <c r="B61" s="26">
        <f t="shared" si="52"/>
        <v>0</v>
      </c>
      <c r="C61" s="27">
        <f t="shared" si="53"/>
        <v>0</v>
      </c>
      <c r="D61" s="27">
        <f t="shared" si="54"/>
        <v>0</v>
      </c>
      <c r="E61" s="26">
        <f t="shared" si="55"/>
        <v>0</v>
      </c>
      <c r="F61" s="34">
        <v>0</v>
      </c>
      <c r="G61" s="34">
        <v>0</v>
      </c>
      <c r="H61" s="29">
        <f t="shared" si="56"/>
        <v>0</v>
      </c>
      <c r="I61" s="34">
        <v>0</v>
      </c>
      <c r="J61" s="34">
        <v>0</v>
      </c>
      <c r="K61" s="29">
        <f t="shared" si="57"/>
        <v>0</v>
      </c>
      <c r="L61" s="32">
        <v>0</v>
      </c>
      <c r="M61" s="32">
        <v>0</v>
      </c>
      <c r="N61" s="29">
        <f t="shared" si="58"/>
        <v>0</v>
      </c>
      <c r="O61" s="32">
        <v>0</v>
      </c>
      <c r="P61" s="32">
        <v>0</v>
      </c>
      <c r="Q61" s="29">
        <f t="shared" si="59"/>
        <v>0</v>
      </c>
      <c r="R61" s="32">
        <v>0</v>
      </c>
      <c r="S61" s="32">
        <v>0</v>
      </c>
      <c r="T61" s="29">
        <f t="shared" si="60"/>
        <v>0</v>
      </c>
      <c r="U61" s="32">
        <v>0</v>
      </c>
      <c r="V61" s="32">
        <v>0</v>
      </c>
      <c r="W61" s="29">
        <f t="shared" si="61"/>
        <v>0</v>
      </c>
      <c r="X61" s="32">
        <v>0</v>
      </c>
      <c r="Y61" s="32">
        <v>0</v>
      </c>
      <c r="Z61" s="26">
        <f t="shared" si="62"/>
        <v>0</v>
      </c>
      <c r="AA61" s="32">
        <v>0</v>
      </c>
      <c r="AB61" s="32">
        <v>0</v>
      </c>
      <c r="AC61" s="30">
        <v>0</v>
      </c>
      <c r="AD61" s="30">
        <v>0</v>
      </c>
      <c r="AE61" s="30">
        <v>0</v>
      </c>
      <c r="AF61" s="30">
        <v>0</v>
      </c>
      <c r="AG61" s="31">
        <v>0</v>
      </c>
      <c r="AH61" s="31">
        <v>0</v>
      </c>
      <c r="AI61" s="14" t="s">
        <v>449</v>
      </c>
    </row>
    <row r="62" spans="1:35" ht="14.25" customHeight="1">
      <c r="A62" s="50" t="s">
        <v>450</v>
      </c>
      <c r="B62" s="26">
        <f t="shared" si="52"/>
        <v>0</v>
      </c>
      <c r="C62" s="27">
        <f t="shared" si="53"/>
        <v>0</v>
      </c>
      <c r="D62" s="27">
        <f t="shared" si="54"/>
        <v>0</v>
      </c>
      <c r="E62" s="26">
        <f t="shared" si="55"/>
        <v>0</v>
      </c>
      <c r="F62" s="34">
        <v>0</v>
      </c>
      <c r="G62" s="34">
        <v>0</v>
      </c>
      <c r="H62" s="29">
        <f t="shared" si="56"/>
        <v>0</v>
      </c>
      <c r="I62" s="34">
        <v>0</v>
      </c>
      <c r="J62" s="34">
        <v>0</v>
      </c>
      <c r="K62" s="29">
        <f t="shared" si="57"/>
        <v>0</v>
      </c>
      <c r="L62" s="32">
        <v>0</v>
      </c>
      <c r="M62" s="32">
        <v>0</v>
      </c>
      <c r="N62" s="29">
        <f t="shared" si="58"/>
        <v>0</v>
      </c>
      <c r="O62" s="32">
        <v>0</v>
      </c>
      <c r="P62" s="32">
        <v>0</v>
      </c>
      <c r="Q62" s="29">
        <f t="shared" si="59"/>
        <v>0</v>
      </c>
      <c r="R62" s="32">
        <v>0</v>
      </c>
      <c r="S62" s="32">
        <v>0</v>
      </c>
      <c r="T62" s="29">
        <f t="shared" si="60"/>
        <v>0</v>
      </c>
      <c r="U62" s="32">
        <v>0</v>
      </c>
      <c r="V62" s="32">
        <v>0</v>
      </c>
      <c r="W62" s="29">
        <f t="shared" si="61"/>
        <v>0</v>
      </c>
      <c r="X62" s="32">
        <v>0</v>
      </c>
      <c r="Y62" s="32">
        <v>0</v>
      </c>
      <c r="Z62" s="26">
        <f t="shared" si="62"/>
        <v>0</v>
      </c>
      <c r="AA62" s="32">
        <v>0</v>
      </c>
      <c r="AB62" s="32">
        <v>0</v>
      </c>
      <c r="AC62" s="30">
        <v>0</v>
      </c>
      <c r="AD62" s="30">
        <v>0</v>
      </c>
      <c r="AE62" s="30">
        <v>0</v>
      </c>
      <c r="AF62" s="30">
        <v>0</v>
      </c>
      <c r="AG62" s="31">
        <v>0</v>
      </c>
      <c r="AH62" s="31">
        <v>0</v>
      </c>
      <c r="AI62" s="14" t="s">
        <v>451</v>
      </c>
    </row>
    <row r="63" spans="1:35" ht="14.25" customHeight="1">
      <c r="A63" s="50" t="s">
        <v>452</v>
      </c>
      <c r="B63" s="26">
        <f t="shared" si="52"/>
        <v>0</v>
      </c>
      <c r="C63" s="27">
        <f t="shared" si="53"/>
        <v>0</v>
      </c>
      <c r="D63" s="27">
        <f t="shared" si="54"/>
        <v>0</v>
      </c>
      <c r="E63" s="26">
        <f t="shared" si="55"/>
        <v>0</v>
      </c>
      <c r="F63" s="34">
        <v>0</v>
      </c>
      <c r="G63" s="34">
        <v>0</v>
      </c>
      <c r="H63" s="29">
        <f t="shared" si="56"/>
        <v>0</v>
      </c>
      <c r="I63" s="34">
        <v>0</v>
      </c>
      <c r="J63" s="34">
        <v>0</v>
      </c>
      <c r="K63" s="29">
        <f t="shared" si="57"/>
        <v>0</v>
      </c>
      <c r="L63" s="32">
        <v>0</v>
      </c>
      <c r="M63" s="32">
        <v>0</v>
      </c>
      <c r="N63" s="29">
        <f t="shared" si="58"/>
        <v>0</v>
      </c>
      <c r="O63" s="32">
        <v>0</v>
      </c>
      <c r="P63" s="32">
        <v>0</v>
      </c>
      <c r="Q63" s="29">
        <f t="shared" si="59"/>
        <v>0</v>
      </c>
      <c r="R63" s="32">
        <v>0</v>
      </c>
      <c r="S63" s="32">
        <v>0</v>
      </c>
      <c r="T63" s="29">
        <f t="shared" si="60"/>
        <v>0</v>
      </c>
      <c r="U63" s="32">
        <v>0</v>
      </c>
      <c r="V63" s="32">
        <v>0</v>
      </c>
      <c r="W63" s="29">
        <f t="shared" si="61"/>
        <v>0</v>
      </c>
      <c r="X63" s="32">
        <v>0</v>
      </c>
      <c r="Y63" s="32">
        <v>0</v>
      </c>
      <c r="Z63" s="26">
        <f t="shared" si="62"/>
        <v>0</v>
      </c>
      <c r="AA63" s="32">
        <v>0</v>
      </c>
      <c r="AB63" s="32">
        <v>0</v>
      </c>
      <c r="AC63" s="30">
        <v>0</v>
      </c>
      <c r="AD63" s="30">
        <v>0</v>
      </c>
      <c r="AE63" s="30">
        <v>0</v>
      </c>
      <c r="AF63" s="30">
        <v>0</v>
      </c>
      <c r="AG63" s="31">
        <v>0</v>
      </c>
      <c r="AH63" s="31">
        <v>0</v>
      </c>
      <c r="AI63" s="14" t="s">
        <v>453</v>
      </c>
    </row>
    <row r="64" spans="1:35" ht="14.25" customHeight="1">
      <c r="A64" s="50" t="s">
        <v>454</v>
      </c>
      <c r="B64" s="26">
        <f t="shared" si="52"/>
        <v>0</v>
      </c>
      <c r="C64" s="27">
        <f t="shared" si="53"/>
        <v>0</v>
      </c>
      <c r="D64" s="27">
        <f t="shared" si="54"/>
        <v>0</v>
      </c>
      <c r="E64" s="26">
        <f t="shared" si="55"/>
        <v>0</v>
      </c>
      <c r="F64" s="34">
        <v>0</v>
      </c>
      <c r="G64" s="34">
        <v>0</v>
      </c>
      <c r="H64" s="29">
        <f t="shared" si="56"/>
        <v>0</v>
      </c>
      <c r="I64" s="34">
        <v>0</v>
      </c>
      <c r="J64" s="34">
        <v>0</v>
      </c>
      <c r="K64" s="29">
        <f t="shared" si="57"/>
        <v>0</v>
      </c>
      <c r="L64" s="32">
        <v>0</v>
      </c>
      <c r="M64" s="32">
        <v>0</v>
      </c>
      <c r="N64" s="29">
        <f t="shared" si="58"/>
        <v>0</v>
      </c>
      <c r="O64" s="32">
        <v>0</v>
      </c>
      <c r="P64" s="32">
        <v>0</v>
      </c>
      <c r="Q64" s="29">
        <f t="shared" si="59"/>
        <v>0</v>
      </c>
      <c r="R64" s="32">
        <v>0</v>
      </c>
      <c r="S64" s="32">
        <v>0</v>
      </c>
      <c r="T64" s="29">
        <f t="shared" si="60"/>
        <v>0</v>
      </c>
      <c r="U64" s="32">
        <v>0</v>
      </c>
      <c r="V64" s="32">
        <v>0</v>
      </c>
      <c r="W64" s="29">
        <f t="shared" si="61"/>
        <v>0</v>
      </c>
      <c r="X64" s="32">
        <v>0</v>
      </c>
      <c r="Y64" s="32">
        <v>0</v>
      </c>
      <c r="Z64" s="26">
        <f t="shared" si="62"/>
        <v>0</v>
      </c>
      <c r="AA64" s="32">
        <v>0</v>
      </c>
      <c r="AB64" s="32">
        <v>0</v>
      </c>
      <c r="AC64" s="30">
        <v>0</v>
      </c>
      <c r="AD64" s="30">
        <v>0</v>
      </c>
      <c r="AE64" s="30">
        <v>0</v>
      </c>
      <c r="AF64" s="30">
        <v>0</v>
      </c>
      <c r="AG64" s="31">
        <v>0</v>
      </c>
      <c r="AH64" s="31">
        <v>0</v>
      </c>
      <c r="AI64" s="14" t="s">
        <v>455</v>
      </c>
    </row>
    <row r="65" spans="1:35" ht="14.25" customHeight="1">
      <c r="A65" s="6"/>
      <c r="B65" s="33"/>
      <c r="C65" s="34"/>
      <c r="D65" s="34"/>
      <c r="E65" s="33"/>
      <c r="F65" s="34"/>
      <c r="G65" s="34"/>
      <c r="H65" s="32"/>
      <c r="I65" s="34"/>
      <c r="J65" s="34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3"/>
      <c r="AA65" s="32"/>
      <c r="AB65" s="32"/>
      <c r="AC65" s="35"/>
      <c r="AD65" s="35"/>
      <c r="AE65" s="35"/>
      <c r="AF65" s="35"/>
      <c r="AG65" s="36"/>
      <c r="AH65" s="36"/>
      <c r="AI65" s="13"/>
    </row>
    <row r="66" spans="1:35" ht="14.25" customHeight="1">
      <c r="A66" s="8" t="s">
        <v>456</v>
      </c>
      <c r="B66" s="26">
        <f aca="true" t="shared" si="63" ref="B66:AB66">SUM(B67:B69)</f>
        <v>278</v>
      </c>
      <c r="C66" s="29">
        <f t="shared" si="63"/>
        <v>133</v>
      </c>
      <c r="D66" s="29">
        <f t="shared" si="63"/>
        <v>145</v>
      </c>
      <c r="E66" s="26">
        <f t="shared" si="63"/>
        <v>70</v>
      </c>
      <c r="F66" s="29">
        <f t="shared" si="63"/>
        <v>28</v>
      </c>
      <c r="G66" s="29">
        <f t="shared" si="63"/>
        <v>42</v>
      </c>
      <c r="H66" s="29">
        <f t="shared" si="63"/>
        <v>92</v>
      </c>
      <c r="I66" s="29">
        <f t="shared" si="63"/>
        <v>47</v>
      </c>
      <c r="J66" s="29">
        <f t="shared" si="63"/>
        <v>45</v>
      </c>
      <c r="K66" s="29">
        <f t="shared" si="63"/>
        <v>9</v>
      </c>
      <c r="L66" s="29">
        <f t="shared" si="63"/>
        <v>5</v>
      </c>
      <c r="M66" s="29">
        <f t="shared" si="63"/>
        <v>4</v>
      </c>
      <c r="N66" s="29">
        <f t="shared" si="63"/>
        <v>11</v>
      </c>
      <c r="O66" s="29">
        <f t="shared" si="63"/>
        <v>9</v>
      </c>
      <c r="P66" s="29">
        <f t="shared" si="63"/>
        <v>2</v>
      </c>
      <c r="Q66" s="29">
        <f t="shared" si="63"/>
        <v>84</v>
      </c>
      <c r="R66" s="29">
        <f t="shared" si="63"/>
        <v>41</v>
      </c>
      <c r="S66" s="29">
        <f t="shared" si="63"/>
        <v>43</v>
      </c>
      <c r="T66" s="29">
        <f t="shared" si="63"/>
        <v>12</v>
      </c>
      <c r="U66" s="29">
        <f t="shared" si="63"/>
        <v>3</v>
      </c>
      <c r="V66" s="29">
        <f t="shared" si="63"/>
        <v>9</v>
      </c>
      <c r="W66" s="29">
        <f t="shared" si="63"/>
        <v>0</v>
      </c>
      <c r="X66" s="29">
        <f t="shared" si="63"/>
        <v>0</v>
      </c>
      <c r="Y66" s="29">
        <f t="shared" si="63"/>
        <v>0</v>
      </c>
      <c r="Z66" s="26">
        <f t="shared" si="63"/>
        <v>14</v>
      </c>
      <c r="AA66" s="29">
        <f t="shared" si="63"/>
        <v>3</v>
      </c>
      <c r="AB66" s="29">
        <f t="shared" si="63"/>
        <v>11</v>
      </c>
      <c r="AC66" s="30">
        <f aca="true" t="shared" si="64" ref="AC66:AE67">E66/B66*100</f>
        <v>25.179856115107913</v>
      </c>
      <c r="AD66" s="30">
        <f t="shared" si="64"/>
        <v>21.052631578947366</v>
      </c>
      <c r="AE66" s="30">
        <f t="shared" si="64"/>
        <v>28.965517241379313</v>
      </c>
      <c r="AF66" s="30">
        <f aca="true" t="shared" si="65" ref="AF66:AH67">(Q66+Z66)/B66*100</f>
        <v>35.25179856115108</v>
      </c>
      <c r="AG66" s="31">
        <f t="shared" si="65"/>
        <v>33.08270676691729</v>
      </c>
      <c r="AH66" s="31">
        <f t="shared" si="65"/>
        <v>37.24137931034483</v>
      </c>
      <c r="AI66" s="15" t="s">
        <v>457</v>
      </c>
    </row>
    <row r="67" spans="1:35" ht="14.25" customHeight="1">
      <c r="A67" s="50" t="s">
        <v>458</v>
      </c>
      <c r="B67" s="26">
        <f>C67+D67</f>
        <v>278</v>
      </c>
      <c r="C67" s="29">
        <f aca="true" t="shared" si="66" ref="C67:D69">F67+I67+L67+O67+R67+U67+X67</f>
        <v>133</v>
      </c>
      <c r="D67" s="29">
        <f t="shared" si="66"/>
        <v>145</v>
      </c>
      <c r="E67" s="26">
        <f>F67+G67</f>
        <v>70</v>
      </c>
      <c r="F67" s="27">
        <v>28</v>
      </c>
      <c r="G67" s="27">
        <v>42</v>
      </c>
      <c r="H67" s="29">
        <f>I67+J67</f>
        <v>92</v>
      </c>
      <c r="I67" s="27">
        <v>47</v>
      </c>
      <c r="J67" s="27">
        <v>45</v>
      </c>
      <c r="K67" s="29">
        <f>L67+M67</f>
        <v>9</v>
      </c>
      <c r="L67" s="32">
        <v>5</v>
      </c>
      <c r="M67" s="32">
        <v>4</v>
      </c>
      <c r="N67" s="29">
        <f>O67+P67</f>
        <v>11</v>
      </c>
      <c r="O67" s="32">
        <v>9</v>
      </c>
      <c r="P67" s="32">
        <v>2</v>
      </c>
      <c r="Q67" s="29">
        <f>R67+S67</f>
        <v>84</v>
      </c>
      <c r="R67" s="29">
        <v>41</v>
      </c>
      <c r="S67" s="29">
        <v>43</v>
      </c>
      <c r="T67" s="29">
        <f>U67+V67</f>
        <v>12</v>
      </c>
      <c r="U67" s="32">
        <v>3</v>
      </c>
      <c r="V67" s="32">
        <v>9</v>
      </c>
      <c r="W67" s="29">
        <f>X67+Y67</f>
        <v>0</v>
      </c>
      <c r="X67" s="32">
        <v>0</v>
      </c>
      <c r="Y67" s="32">
        <v>0</v>
      </c>
      <c r="Z67" s="26">
        <f>AA67+AB67</f>
        <v>14</v>
      </c>
      <c r="AA67" s="32">
        <v>3</v>
      </c>
      <c r="AB67" s="29">
        <v>11</v>
      </c>
      <c r="AC67" s="30">
        <f t="shared" si="64"/>
        <v>25.179856115107913</v>
      </c>
      <c r="AD67" s="30">
        <f t="shared" si="64"/>
        <v>21.052631578947366</v>
      </c>
      <c r="AE67" s="30">
        <f t="shared" si="64"/>
        <v>28.965517241379313</v>
      </c>
      <c r="AF67" s="30">
        <f t="shared" si="65"/>
        <v>35.25179856115108</v>
      </c>
      <c r="AG67" s="31">
        <f t="shared" si="65"/>
        <v>33.08270676691729</v>
      </c>
      <c r="AH67" s="31">
        <f t="shared" si="65"/>
        <v>37.24137931034483</v>
      </c>
      <c r="AI67" s="14" t="s">
        <v>459</v>
      </c>
    </row>
    <row r="68" spans="1:35" ht="14.25" customHeight="1">
      <c r="A68" s="50" t="s">
        <v>460</v>
      </c>
      <c r="B68" s="26">
        <f>C68+D68</f>
        <v>0</v>
      </c>
      <c r="C68" s="29">
        <f t="shared" si="66"/>
        <v>0</v>
      </c>
      <c r="D68" s="29">
        <f t="shared" si="66"/>
        <v>0</v>
      </c>
      <c r="E68" s="26">
        <f>F68+G68</f>
        <v>0</v>
      </c>
      <c r="F68" s="32">
        <v>0</v>
      </c>
      <c r="G68" s="32">
        <v>0</v>
      </c>
      <c r="H68" s="29">
        <f>I68+J68</f>
        <v>0</v>
      </c>
      <c r="I68" s="32">
        <v>0</v>
      </c>
      <c r="J68" s="32">
        <v>0</v>
      </c>
      <c r="K68" s="29">
        <f>L68+M68</f>
        <v>0</v>
      </c>
      <c r="L68" s="32">
        <v>0</v>
      </c>
      <c r="M68" s="32">
        <v>0</v>
      </c>
      <c r="N68" s="29">
        <f>O68+P68</f>
        <v>0</v>
      </c>
      <c r="O68" s="32">
        <v>0</v>
      </c>
      <c r="P68" s="32">
        <v>0</v>
      </c>
      <c r="Q68" s="29">
        <f>R68+S68</f>
        <v>0</v>
      </c>
      <c r="R68" s="32">
        <v>0</v>
      </c>
      <c r="S68" s="32">
        <v>0</v>
      </c>
      <c r="T68" s="29">
        <f>U68+V68</f>
        <v>0</v>
      </c>
      <c r="U68" s="32">
        <v>0</v>
      </c>
      <c r="V68" s="32">
        <v>0</v>
      </c>
      <c r="W68" s="29">
        <f>X68+Y68</f>
        <v>0</v>
      </c>
      <c r="X68" s="32">
        <v>0</v>
      </c>
      <c r="Y68" s="32">
        <v>0</v>
      </c>
      <c r="Z68" s="26">
        <f>AA68+AB68</f>
        <v>0</v>
      </c>
      <c r="AA68" s="32">
        <v>0</v>
      </c>
      <c r="AB68" s="32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1">
        <v>0</v>
      </c>
      <c r="AI68" s="14" t="s">
        <v>461</v>
      </c>
    </row>
    <row r="69" spans="1:35" ht="14.25" customHeight="1">
      <c r="A69" s="51" t="s">
        <v>462</v>
      </c>
      <c r="B69" s="37">
        <f>C69+D69</f>
        <v>0</v>
      </c>
      <c r="C69" s="38">
        <f t="shared" si="66"/>
        <v>0</v>
      </c>
      <c r="D69" s="39">
        <f t="shared" si="66"/>
        <v>0</v>
      </c>
      <c r="E69" s="37">
        <f>F69+G69</f>
        <v>0</v>
      </c>
      <c r="F69" s="40">
        <v>0</v>
      </c>
      <c r="G69" s="40">
        <v>0</v>
      </c>
      <c r="H69" s="38">
        <f>I69+J69</f>
        <v>0</v>
      </c>
      <c r="I69" s="40">
        <v>0</v>
      </c>
      <c r="J69" s="40">
        <v>0</v>
      </c>
      <c r="K69" s="38">
        <f>L69+M69</f>
        <v>0</v>
      </c>
      <c r="L69" s="40">
        <v>0</v>
      </c>
      <c r="M69" s="40">
        <v>0</v>
      </c>
      <c r="N69" s="38">
        <f>O69+P69</f>
        <v>0</v>
      </c>
      <c r="O69" s="40">
        <v>0</v>
      </c>
      <c r="P69" s="40">
        <v>0</v>
      </c>
      <c r="Q69" s="38">
        <f>R69+S69</f>
        <v>0</v>
      </c>
      <c r="R69" s="40">
        <v>0</v>
      </c>
      <c r="S69" s="40">
        <v>0</v>
      </c>
      <c r="T69" s="38">
        <f>U69+V69</f>
        <v>0</v>
      </c>
      <c r="U69" s="40">
        <v>0</v>
      </c>
      <c r="V69" s="40">
        <v>0</v>
      </c>
      <c r="W69" s="38">
        <f>X69+Y69</f>
        <v>0</v>
      </c>
      <c r="X69" s="40">
        <v>0</v>
      </c>
      <c r="Y69" s="40">
        <v>0</v>
      </c>
      <c r="Z69" s="37">
        <f>AA69+AB69</f>
        <v>0</v>
      </c>
      <c r="AA69" s="40">
        <v>0</v>
      </c>
      <c r="AB69" s="40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2">
        <v>0</v>
      </c>
      <c r="AI69" s="17" t="s">
        <v>463</v>
      </c>
    </row>
  </sheetData>
  <mergeCells count="18">
    <mergeCell ref="AF2:AH3"/>
    <mergeCell ref="W2:Y3"/>
    <mergeCell ref="Q2:S3"/>
    <mergeCell ref="K3:M3"/>
    <mergeCell ref="AC2:AE2"/>
    <mergeCell ref="AC3:AE3"/>
    <mergeCell ref="N2:P2"/>
    <mergeCell ref="N3:P3"/>
    <mergeCell ref="AE1:AI1"/>
    <mergeCell ref="B2:D3"/>
    <mergeCell ref="Z2:AB2"/>
    <mergeCell ref="Z3:AB3"/>
    <mergeCell ref="E2:G2"/>
    <mergeCell ref="E3:G3"/>
    <mergeCell ref="H2:J2"/>
    <mergeCell ref="H3:J3"/>
    <mergeCell ref="T2:V3"/>
    <mergeCell ref="K2:M2"/>
  </mergeCells>
  <printOptions/>
  <pageMargins left="0.66" right="0.63" top="0.76" bottom="0.67" header="0.59" footer="0.5118110236220472"/>
  <pageSetup fitToWidth="2" orientation="portrait" paperSize="9" scale="80" r:id="rId1"/>
  <colBreaks count="1" manualBreakCount="1">
    <brk id="16" max="65535" man="1"/>
  </colBreaks>
  <ignoredErrors>
    <ignoredError sqref="H6 K6 N6 Q6 T6 W6 Z6" formula="1"/>
    <ignoredError sqref="AI10:AI6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BI69"/>
  <sheetViews>
    <sheetView showGridLines="0" zoomScaleSheetLayoutView="100" workbookViewId="0" topLeftCell="A1">
      <selection activeCell="A101" sqref="A101"/>
    </sheetView>
  </sheetViews>
  <sheetFormatPr defaultColWidth="9.00390625" defaultRowHeight="13.5"/>
  <cols>
    <col min="1" max="1" width="11.125" style="151" customWidth="1"/>
    <col min="2" max="4" width="6.625" style="151" hidden="1" customWidth="1"/>
    <col min="5" max="7" width="6.25390625" style="151" customWidth="1"/>
    <col min="8" max="10" width="6.25390625" style="151" hidden="1" customWidth="1"/>
    <col min="11" max="13" width="6.25390625" style="151" customWidth="1"/>
    <col min="14" max="14" width="3.625" style="151" customWidth="1"/>
    <col min="15" max="15" width="3.375" style="151" customWidth="1"/>
    <col min="16" max="20" width="3.25390625" style="151" customWidth="1"/>
    <col min="21" max="23" width="3.125" style="151" customWidth="1"/>
    <col min="24" max="24" width="3.875" style="151" customWidth="1"/>
    <col min="25" max="25" width="4.00390625" style="151" customWidth="1"/>
    <col min="26" max="26" width="5.00390625" style="151" customWidth="1"/>
    <col min="27" max="27" width="4.00390625" style="151" customWidth="1"/>
    <col min="28" max="33" width="3.125" style="151" customWidth="1"/>
    <col min="34" max="35" width="4.00390625" style="151" customWidth="1"/>
    <col min="36" max="36" width="4.875" style="151" customWidth="1"/>
    <col min="37" max="37" width="3.875" style="151" customWidth="1"/>
    <col min="38" max="39" width="4.00390625" style="151" customWidth="1"/>
    <col min="40" max="40" width="4.875" style="151" customWidth="1"/>
    <col min="41" max="42" width="4.00390625" style="151" customWidth="1"/>
    <col min="43" max="44" width="3.75390625" style="151" customWidth="1"/>
    <col min="45" max="46" width="3.375" style="151" customWidth="1"/>
    <col min="47" max="48" width="4.00390625" style="151" customWidth="1"/>
    <col min="49" max="52" width="3.00390625" style="151" customWidth="1"/>
    <col min="53" max="53" width="4.875" style="151" customWidth="1"/>
    <col min="54" max="54" width="3.00390625" style="151" customWidth="1"/>
    <col min="55" max="57" width="4.00390625" style="151" customWidth="1"/>
    <col min="58" max="58" width="4.875" style="151" customWidth="1"/>
    <col min="59" max="59" width="3.00390625" style="151" customWidth="1"/>
    <col min="60" max="60" width="3.875" style="151" customWidth="1"/>
    <col min="61" max="61" width="7.00390625" style="151" customWidth="1"/>
    <col min="62" max="69" width="7.125" style="151" customWidth="1"/>
    <col min="70" max="73" width="5.875" style="151" customWidth="1"/>
    <col min="74" max="16384" width="11.00390625" style="151" customWidth="1"/>
  </cols>
  <sheetData>
    <row r="1" spans="1:61" ht="17.25" customHeight="1">
      <c r="A1" s="149" t="s">
        <v>559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297" t="s">
        <v>347</v>
      </c>
      <c r="BD1" s="297"/>
      <c r="BE1" s="297"/>
      <c r="BF1" s="297"/>
      <c r="BG1" s="297"/>
      <c r="BH1" s="297"/>
      <c r="BI1" s="297"/>
    </row>
    <row r="2" spans="1:61" ht="17.25" customHeight="1">
      <c r="A2" s="298" t="s">
        <v>465</v>
      </c>
      <c r="B2" s="294" t="s">
        <v>297</v>
      </c>
      <c r="C2" s="310"/>
      <c r="D2" s="298"/>
      <c r="E2" s="294" t="s">
        <v>298</v>
      </c>
      <c r="F2" s="310"/>
      <c r="G2" s="298"/>
      <c r="H2" s="294" t="s">
        <v>299</v>
      </c>
      <c r="I2" s="310"/>
      <c r="J2" s="298"/>
      <c r="K2" s="304" t="s">
        <v>300</v>
      </c>
      <c r="L2" s="305"/>
      <c r="M2" s="306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3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294" t="s">
        <v>560</v>
      </c>
    </row>
    <row r="3" spans="1:61" ht="17.25" customHeight="1">
      <c r="A3" s="299"/>
      <c r="B3" s="296"/>
      <c r="C3" s="311"/>
      <c r="D3" s="300"/>
      <c r="E3" s="296"/>
      <c r="F3" s="311"/>
      <c r="G3" s="300"/>
      <c r="H3" s="296"/>
      <c r="I3" s="311"/>
      <c r="J3" s="300"/>
      <c r="K3" s="307"/>
      <c r="L3" s="308"/>
      <c r="M3" s="309"/>
      <c r="N3" s="156" t="s">
        <v>131</v>
      </c>
      <c r="O3" s="156" t="s">
        <v>132</v>
      </c>
      <c r="P3" s="156" t="s">
        <v>133</v>
      </c>
      <c r="Q3" s="156" t="s">
        <v>134</v>
      </c>
      <c r="R3" s="156" t="s">
        <v>135</v>
      </c>
      <c r="S3" s="156" t="s">
        <v>136</v>
      </c>
      <c r="T3" s="156" t="s">
        <v>137</v>
      </c>
      <c r="U3" s="156" t="s">
        <v>138</v>
      </c>
      <c r="V3" s="156" t="s">
        <v>139</v>
      </c>
      <c r="W3" s="156" t="s">
        <v>140</v>
      </c>
      <c r="X3" s="156" t="s">
        <v>141</v>
      </c>
      <c r="Y3" s="156" t="s">
        <v>142</v>
      </c>
      <c r="Z3" s="156" t="s">
        <v>143</v>
      </c>
      <c r="AA3" s="156" t="s">
        <v>144</v>
      </c>
      <c r="AB3" s="156" t="s">
        <v>145</v>
      </c>
      <c r="AC3" s="156" t="s">
        <v>146</v>
      </c>
      <c r="AD3" s="156" t="s">
        <v>147</v>
      </c>
      <c r="AE3" s="156" t="s">
        <v>137</v>
      </c>
      <c r="AF3" s="156" t="s">
        <v>136</v>
      </c>
      <c r="AG3" s="157" t="s">
        <v>148</v>
      </c>
      <c r="AH3" s="156" t="s">
        <v>149</v>
      </c>
      <c r="AI3" s="156" t="s">
        <v>150</v>
      </c>
      <c r="AJ3" s="156" t="s">
        <v>151</v>
      </c>
      <c r="AK3" s="156" t="s">
        <v>152</v>
      </c>
      <c r="AL3" s="156" t="s">
        <v>153</v>
      </c>
      <c r="AM3" s="156" t="s">
        <v>154</v>
      </c>
      <c r="AN3" s="156" t="s">
        <v>155</v>
      </c>
      <c r="AO3" s="156" t="s">
        <v>156</v>
      </c>
      <c r="AP3" s="156" t="s">
        <v>157</v>
      </c>
      <c r="AQ3" s="156" t="s">
        <v>158</v>
      </c>
      <c r="AR3" s="156" t="s">
        <v>159</v>
      </c>
      <c r="AS3" s="156" t="s">
        <v>160</v>
      </c>
      <c r="AT3" s="156" t="s">
        <v>161</v>
      </c>
      <c r="AU3" s="156" t="s">
        <v>162</v>
      </c>
      <c r="AV3" s="156" t="s">
        <v>136</v>
      </c>
      <c r="AW3" s="156" t="s">
        <v>163</v>
      </c>
      <c r="AX3" s="156" t="s">
        <v>164</v>
      </c>
      <c r="AY3" s="156" t="s">
        <v>151</v>
      </c>
      <c r="AZ3" s="156" t="s">
        <v>165</v>
      </c>
      <c r="BA3" s="156" t="s">
        <v>137</v>
      </c>
      <c r="BB3" s="156" t="s">
        <v>166</v>
      </c>
      <c r="BC3" s="156" t="s">
        <v>148</v>
      </c>
      <c r="BD3" s="156" t="s">
        <v>167</v>
      </c>
      <c r="BE3" s="156" t="s">
        <v>155</v>
      </c>
      <c r="BF3" s="156" t="s">
        <v>168</v>
      </c>
      <c r="BG3" s="156" t="s">
        <v>169</v>
      </c>
      <c r="BH3" s="156" t="s">
        <v>170</v>
      </c>
      <c r="BI3" s="295"/>
    </row>
    <row r="4" spans="1:61" ht="17.25" customHeight="1">
      <c r="A4" s="299"/>
      <c r="B4" s="154"/>
      <c r="C4" s="154"/>
      <c r="D4" s="154"/>
      <c r="E4" s="154"/>
      <c r="F4" s="154"/>
      <c r="G4" s="154"/>
      <c r="H4" s="154"/>
      <c r="I4" s="154"/>
      <c r="J4" s="154"/>
      <c r="K4" s="158"/>
      <c r="L4" s="301" t="s">
        <v>3</v>
      </c>
      <c r="M4" s="301" t="s">
        <v>4</v>
      </c>
      <c r="N4" s="156" t="s">
        <v>171</v>
      </c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6" t="s">
        <v>157</v>
      </c>
      <c r="AB4" s="152"/>
      <c r="AC4" s="152"/>
      <c r="AD4" s="152"/>
      <c r="AE4" s="152"/>
      <c r="AF4" s="152"/>
      <c r="AG4" s="159"/>
      <c r="AH4" s="152"/>
      <c r="AI4" s="152"/>
      <c r="AJ4" s="152"/>
      <c r="AK4" s="152"/>
      <c r="AL4" s="152"/>
      <c r="AM4" s="152"/>
      <c r="AN4" s="152"/>
      <c r="AO4" s="152"/>
      <c r="AP4" s="152"/>
      <c r="AQ4" s="156" t="s">
        <v>172</v>
      </c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6" t="s">
        <v>173</v>
      </c>
      <c r="BG4" s="152"/>
      <c r="BH4" s="152"/>
      <c r="BI4" s="295"/>
    </row>
    <row r="5" spans="1:61" ht="17.25" customHeight="1">
      <c r="A5" s="299"/>
      <c r="B5" s="154" t="s">
        <v>19</v>
      </c>
      <c r="C5" s="154" t="s">
        <v>20</v>
      </c>
      <c r="D5" s="154" t="s">
        <v>21</v>
      </c>
      <c r="E5" s="154" t="s">
        <v>19</v>
      </c>
      <c r="F5" s="154" t="s">
        <v>20</v>
      </c>
      <c r="G5" s="154" t="s">
        <v>21</v>
      </c>
      <c r="H5" s="154" t="s">
        <v>19</v>
      </c>
      <c r="I5" s="154" t="s">
        <v>20</v>
      </c>
      <c r="J5" s="154" t="s">
        <v>21</v>
      </c>
      <c r="K5" s="157" t="s">
        <v>19</v>
      </c>
      <c r="L5" s="302"/>
      <c r="M5" s="302"/>
      <c r="N5" s="156" t="s">
        <v>174</v>
      </c>
      <c r="O5" s="156" t="s">
        <v>175</v>
      </c>
      <c r="P5" s="156" t="s">
        <v>176</v>
      </c>
      <c r="Q5" s="156" t="s">
        <v>177</v>
      </c>
      <c r="R5" s="156" t="s">
        <v>178</v>
      </c>
      <c r="S5" s="156" t="s">
        <v>179</v>
      </c>
      <c r="T5" s="156" t="s">
        <v>160</v>
      </c>
      <c r="U5" s="156" t="s">
        <v>177</v>
      </c>
      <c r="V5" s="156" t="s">
        <v>180</v>
      </c>
      <c r="W5" s="156" t="s">
        <v>181</v>
      </c>
      <c r="X5" s="156" t="s">
        <v>182</v>
      </c>
      <c r="Y5" s="156" t="s">
        <v>183</v>
      </c>
      <c r="Z5" s="156" t="s">
        <v>154</v>
      </c>
      <c r="AA5" s="156" t="s">
        <v>184</v>
      </c>
      <c r="AB5" s="156" t="s">
        <v>185</v>
      </c>
      <c r="AC5" s="156" t="s">
        <v>136</v>
      </c>
      <c r="AD5" s="156" t="s">
        <v>184</v>
      </c>
      <c r="AE5" s="156" t="s">
        <v>186</v>
      </c>
      <c r="AF5" s="156" t="s">
        <v>187</v>
      </c>
      <c r="AG5" s="157" t="s">
        <v>188</v>
      </c>
      <c r="AH5" s="156" t="s">
        <v>189</v>
      </c>
      <c r="AI5" s="156" t="s">
        <v>161</v>
      </c>
      <c r="AJ5" s="156" t="s">
        <v>190</v>
      </c>
      <c r="AK5" s="156" t="s">
        <v>191</v>
      </c>
      <c r="AL5" s="156" t="s">
        <v>192</v>
      </c>
      <c r="AM5" s="156" t="s">
        <v>193</v>
      </c>
      <c r="AN5" s="156" t="s">
        <v>194</v>
      </c>
      <c r="AO5" s="156" t="s">
        <v>195</v>
      </c>
      <c r="AP5" s="156" t="s">
        <v>196</v>
      </c>
      <c r="AQ5" s="156" t="s">
        <v>136</v>
      </c>
      <c r="AR5" s="156" t="s">
        <v>197</v>
      </c>
      <c r="AS5" s="156" t="s">
        <v>198</v>
      </c>
      <c r="AT5" s="156" t="s">
        <v>136</v>
      </c>
      <c r="AU5" s="156" t="s">
        <v>160</v>
      </c>
      <c r="AV5" s="156" t="s">
        <v>199</v>
      </c>
      <c r="AW5" s="156" t="s">
        <v>160</v>
      </c>
      <c r="AX5" s="156" t="s">
        <v>184</v>
      </c>
      <c r="AY5" s="156" t="s">
        <v>200</v>
      </c>
      <c r="AZ5" s="156" t="s">
        <v>190</v>
      </c>
      <c r="BA5" s="156" t="s">
        <v>161</v>
      </c>
      <c r="BB5" s="156" t="s">
        <v>192</v>
      </c>
      <c r="BC5" s="156" t="s">
        <v>201</v>
      </c>
      <c r="BD5" s="156" t="s">
        <v>202</v>
      </c>
      <c r="BE5" s="156" t="s">
        <v>203</v>
      </c>
      <c r="BF5" s="156" t="s">
        <v>160</v>
      </c>
      <c r="BG5" s="156" t="s">
        <v>204</v>
      </c>
      <c r="BH5" s="156" t="s">
        <v>205</v>
      </c>
      <c r="BI5" s="295"/>
    </row>
    <row r="6" spans="1:61" ht="17.25" customHeight="1">
      <c r="A6" s="300"/>
      <c r="B6" s="155"/>
      <c r="C6" s="155"/>
      <c r="D6" s="155"/>
      <c r="E6" s="155"/>
      <c r="F6" s="155"/>
      <c r="G6" s="155"/>
      <c r="H6" s="155"/>
      <c r="I6" s="155"/>
      <c r="J6" s="155"/>
      <c r="K6" s="160"/>
      <c r="L6" s="303"/>
      <c r="M6" s="303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296"/>
    </row>
    <row r="7" spans="1:61" ht="17.25" customHeight="1">
      <c r="A7" s="163" t="s">
        <v>474</v>
      </c>
      <c r="B7" s="164">
        <f aca="true" t="shared" si="0" ref="B7:G7">B9+B20+B25+B29+B36+B41+B46+B54+B66</f>
        <v>4052</v>
      </c>
      <c r="C7" s="165">
        <f t="shared" si="0"/>
        <v>2258</v>
      </c>
      <c r="D7" s="165">
        <f t="shared" si="0"/>
        <v>1794</v>
      </c>
      <c r="E7" s="166">
        <f t="shared" si="0"/>
        <v>2573</v>
      </c>
      <c r="F7" s="167">
        <f t="shared" si="0"/>
        <v>1220</v>
      </c>
      <c r="G7" s="167">
        <f t="shared" si="0"/>
        <v>1353</v>
      </c>
      <c r="H7" s="168">
        <f>E7/B7</f>
        <v>0.6349950641658441</v>
      </c>
      <c r="I7" s="168">
        <f>F7/C7</f>
        <v>0.5403011514614703</v>
      </c>
      <c r="J7" s="168">
        <f>G7/D7</f>
        <v>0.754180602006689</v>
      </c>
      <c r="K7" s="166">
        <f aca="true" t="shared" si="1" ref="K7:AP7">K9+K20+K25+K29+K36+K41+K46+K54+K66</f>
        <v>1479</v>
      </c>
      <c r="L7" s="167">
        <f t="shared" si="1"/>
        <v>1038</v>
      </c>
      <c r="M7" s="167">
        <f t="shared" si="1"/>
        <v>441</v>
      </c>
      <c r="N7" s="166">
        <f t="shared" si="1"/>
        <v>2</v>
      </c>
      <c r="O7" s="167">
        <f t="shared" si="1"/>
        <v>0</v>
      </c>
      <c r="P7" s="167">
        <f t="shared" si="1"/>
        <v>0</v>
      </c>
      <c r="Q7" s="167">
        <f t="shared" si="1"/>
        <v>0</v>
      </c>
      <c r="R7" s="167">
        <f t="shared" si="1"/>
        <v>0</v>
      </c>
      <c r="S7" s="167">
        <f t="shared" si="1"/>
        <v>0</v>
      </c>
      <c r="T7" s="167">
        <f t="shared" si="1"/>
        <v>0</v>
      </c>
      <c r="U7" s="167">
        <f t="shared" si="1"/>
        <v>1</v>
      </c>
      <c r="V7" s="167">
        <f t="shared" si="1"/>
        <v>0</v>
      </c>
      <c r="W7" s="167">
        <f t="shared" si="1"/>
        <v>3</v>
      </c>
      <c r="X7" s="167">
        <f t="shared" si="1"/>
        <v>10</v>
      </c>
      <c r="Y7" s="167">
        <f t="shared" si="1"/>
        <v>23</v>
      </c>
      <c r="Z7" s="167">
        <f t="shared" si="1"/>
        <v>302</v>
      </c>
      <c r="AA7" s="167">
        <f t="shared" si="1"/>
        <v>83</v>
      </c>
      <c r="AB7" s="167">
        <f t="shared" si="1"/>
        <v>0</v>
      </c>
      <c r="AC7" s="167">
        <f t="shared" si="1"/>
        <v>0</v>
      </c>
      <c r="AD7" s="167">
        <f t="shared" si="1"/>
        <v>1</v>
      </c>
      <c r="AE7" s="167">
        <f t="shared" si="1"/>
        <v>0</v>
      </c>
      <c r="AF7" s="167">
        <f t="shared" si="1"/>
        <v>0</v>
      </c>
      <c r="AG7" s="167">
        <f t="shared" si="1"/>
        <v>0</v>
      </c>
      <c r="AH7" s="167">
        <f t="shared" si="1"/>
        <v>16</v>
      </c>
      <c r="AI7" s="167">
        <f t="shared" si="1"/>
        <v>12</v>
      </c>
      <c r="AJ7" s="167">
        <f t="shared" si="1"/>
        <v>247</v>
      </c>
      <c r="AK7" s="167">
        <f t="shared" si="1"/>
        <v>6</v>
      </c>
      <c r="AL7" s="167">
        <f t="shared" si="1"/>
        <v>15</v>
      </c>
      <c r="AM7" s="167">
        <f t="shared" si="1"/>
        <v>39</v>
      </c>
      <c r="AN7" s="167">
        <f t="shared" si="1"/>
        <v>209</v>
      </c>
      <c r="AO7" s="167">
        <f t="shared" si="1"/>
        <v>26</v>
      </c>
      <c r="AP7" s="167">
        <f t="shared" si="1"/>
        <v>17</v>
      </c>
      <c r="AQ7" s="167">
        <f aca="true" t="shared" si="2" ref="AQ7:BH7">AQ9+AQ20+AQ25+AQ29+AQ36+AQ41+AQ46+AQ54+AQ66</f>
        <v>2</v>
      </c>
      <c r="AR7" s="167">
        <f t="shared" si="2"/>
        <v>2</v>
      </c>
      <c r="AS7" s="167">
        <f t="shared" si="2"/>
        <v>5</v>
      </c>
      <c r="AT7" s="167">
        <f t="shared" si="2"/>
        <v>3</v>
      </c>
      <c r="AU7" s="167">
        <f t="shared" si="2"/>
        <v>24</v>
      </c>
      <c r="AV7" s="167">
        <f t="shared" si="2"/>
        <v>74</v>
      </c>
      <c r="AW7" s="167">
        <f t="shared" si="2"/>
        <v>0</v>
      </c>
      <c r="AX7" s="167">
        <f t="shared" si="2"/>
        <v>4</v>
      </c>
      <c r="AY7" s="167">
        <f t="shared" si="2"/>
        <v>4</v>
      </c>
      <c r="AZ7" s="167">
        <f t="shared" si="2"/>
        <v>1</v>
      </c>
      <c r="BA7" s="167">
        <f t="shared" si="2"/>
        <v>154</v>
      </c>
      <c r="BB7" s="167">
        <f t="shared" si="2"/>
        <v>0</v>
      </c>
      <c r="BC7" s="167">
        <f t="shared" si="2"/>
        <v>25</v>
      </c>
      <c r="BD7" s="167">
        <f t="shared" si="2"/>
        <v>19</v>
      </c>
      <c r="BE7" s="167">
        <f t="shared" si="2"/>
        <v>31</v>
      </c>
      <c r="BF7" s="167">
        <f t="shared" si="2"/>
        <v>104</v>
      </c>
      <c r="BG7" s="167">
        <f t="shared" si="2"/>
        <v>0</v>
      </c>
      <c r="BH7" s="167">
        <f t="shared" si="2"/>
        <v>15</v>
      </c>
      <c r="BI7" s="156" t="s">
        <v>356</v>
      </c>
    </row>
    <row r="8" spans="1:61" ht="17.25" customHeight="1">
      <c r="A8" s="163"/>
      <c r="B8" s="152"/>
      <c r="C8" s="169"/>
      <c r="D8" s="169"/>
      <c r="E8" s="170"/>
      <c r="F8" s="171"/>
      <c r="G8" s="171"/>
      <c r="H8" s="170"/>
      <c r="I8" s="171"/>
      <c r="J8" s="171"/>
      <c r="K8" s="170"/>
      <c r="L8" s="171"/>
      <c r="M8" s="171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56"/>
    </row>
    <row r="9" spans="1:61" ht="15.75" customHeight="1">
      <c r="A9" s="163" t="s">
        <v>561</v>
      </c>
      <c r="B9" s="164">
        <f aca="true" t="shared" si="3" ref="B9:G9">SUM(B10:B18)</f>
        <v>3201</v>
      </c>
      <c r="C9" s="165">
        <f t="shared" si="3"/>
        <v>1809</v>
      </c>
      <c r="D9" s="165">
        <f t="shared" si="3"/>
        <v>1392</v>
      </c>
      <c r="E9" s="166">
        <f t="shared" si="3"/>
        <v>2022</v>
      </c>
      <c r="F9" s="167">
        <f t="shared" si="3"/>
        <v>963</v>
      </c>
      <c r="G9" s="167">
        <f t="shared" si="3"/>
        <v>1059</v>
      </c>
      <c r="H9" s="168">
        <f aca="true" t="shared" si="4" ref="H9:H18">E9/B9</f>
        <v>0.6316776007497656</v>
      </c>
      <c r="I9" s="168">
        <f aca="true" t="shared" si="5" ref="I9:I18">F9/C9</f>
        <v>0.5323383084577115</v>
      </c>
      <c r="J9" s="168">
        <f aca="true" t="shared" si="6" ref="J9:J18">G9/D9</f>
        <v>0.7607758620689655</v>
      </c>
      <c r="K9" s="166">
        <f aca="true" t="shared" si="7" ref="K9:AP9">SUM(K10:K18)</f>
        <v>1179</v>
      </c>
      <c r="L9" s="167">
        <f t="shared" si="7"/>
        <v>846</v>
      </c>
      <c r="M9" s="167">
        <f t="shared" si="7"/>
        <v>333</v>
      </c>
      <c r="N9" s="166">
        <f t="shared" si="7"/>
        <v>2</v>
      </c>
      <c r="O9" s="167">
        <f t="shared" si="7"/>
        <v>0</v>
      </c>
      <c r="P9" s="167">
        <f t="shared" si="7"/>
        <v>0</v>
      </c>
      <c r="Q9" s="167">
        <f t="shared" si="7"/>
        <v>0</v>
      </c>
      <c r="R9" s="167">
        <f t="shared" si="7"/>
        <v>0</v>
      </c>
      <c r="S9" s="167">
        <f t="shared" si="7"/>
        <v>0</v>
      </c>
      <c r="T9" s="167">
        <f t="shared" si="7"/>
        <v>0</v>
      </c>
      <c r="U9" s="167">
        <f t="shared" si="7"/>
        <v>0</v>
      </c>
      <c r="V9" s="167">
        <f t="shared" si="7"/>
        <v>0</v>
      </c>
      <c r="W9" s="167">
        <f t="shared" si="7"/>
        <v>3</v>
      </c>
      <c r="X9" s="167">
        <f t="shared" si="7"/>
        <v>9</v>
      </c>
      <c r="Y9" s="167">
        <f t="shared" si="7"/>
        <v>18</v>
      </c>
      <c r="Z9" s="167">
        <f t="shared" si="7"/>
        <v>255</v>
      </c>
      <c r="AA9" s="167">
        <f t="shared" si="7"/>
        <v>75</v>
      </c>
      <c r="AB9" s="167">
        <f t="shared" si="7"/>
        <v>0</v>
      </c>
      <c r="AC9" s="167">
        <f t="shared" si="7"/>
        <v>0</v>
      </c>
      <c r="AD9" s="167">
        <f t="shared" si="7"/>
        <v>1</v>
      </c>
      <c r="AE9" s="167">
        <f t="shared" si="7"/>
        <v>0</v>
      </c>
      <c r="AF9" s="167">
        <f t="shared" si="7"/>
        <v>0</v>
      </c>
      <c r="AG9" s="167">
        <f t="shared" si="7"/>
        <v>0</v>
      </c>
      <c r="AH9" s="167">
        <f t="shared" si="7"/>
        <v>13</v>
      </c>
      <c r="AI9" s="167">
        <f t="shared" si="7"/>
        <v>10</v>
      </c>
      <c r="AJ9" s="167">
        <f t="shared" si="7"/>
        <v>189</v>
      </c>
      <c r="AK9" s="167">
        <f t="shared" si="7"/>
        <v>5</v>
      </c>
      <c r="AL9" s="167">
        <f t="shared" si="7"/>
        <v>13</v>
      </c>
      <c r="AM9" s="167">
        <f t="shared" si="7"/>
        <v>28</v>
      </c>
      <c r="AN9" s="167">
        <f t="shared" si="7"/>
        <v>158</v>
      </c>
      <c r="AO9" s="167">
        <f t="shared" si="7"/>
        <v>22</v>
      </c>
      <c r="AP9" s="167">
        <f t="shared" si="7"/>
        <v>11</v>
      </c>
      <c r="AQ9" s="167">
        <f aca="true" t="shared" si="8" ref="AQ9:BH9">SUM(AQ10:AQ18)</f>
        <v>2</v>
      </c>
      <c r="AR9" s="167">
        <f t="shared" si="8"/>
        <v>1</v>
      </c>
      <c r="AS9" s="167">
        <f t="shared" si="8"/>
        <v>4</v>
      </c>
      <c r="AT9" s="167">
        <f t="shared" si="8"/>
        <v>3</v>
      </c>
      <c r="AU9" s="167">
        <f t="shared" si="8"/>
        <v>20</v>
      </c>
      <c r="AV9" s="167">
        <f t="shared" si="8"/>
        <v>53</v>
      </c>
      <c r="AW9" s="167">
        <f t="shared" si="8"/>
        <v>0</v>
      </c>
      <c r="AX9" s="167">
        <f t="shared" si="8"/>
        <v>3</v>
      </c>
      <c r="AY9" s="167">
        <f t="shared" si="8"/>
        <v>4</v>
      </c>
      <c r="AZ9" s="167">
        <f t="shared" si="8"/>
        <v>1</v>
      </c>
      <c r="BA9" s="167">
        <f t="shared" si="8"/>
        <v>118</v>
      </c>
      <c r="BB9" s="167">
        <f t="shared" si="8"/>
        <v>0</v>
      </c>
      <c r="BC9" s="167">
        <f t="shared" si="8"/>
        <v>18</v>
      </c>
      <c r="BD9" s="167">
        <f t="shared" si="8"/>
        <v>14</v>
      </c>
      <c r="BE9" s="167">
        <f t="shared" si="8"/>
        <v>28</v>
      </c>
      <c r="BF9" s="167">
        <f t="shared" si="8"/>
        <v>88</v>
      </c>
      <c r="BG9" s="167">
        <f t="shared" si="8"/>
        <v>0</v>
      </c>
      <c r="BH9" s="167">
        <f t="shared" si="8"/>
        <v>10</v>
      </c>
      <c r="BI9" s="156" t="s">
        <v>562</v>
      </c>
    </row>
    <row r="10" spans="1:61" ht="15.75" customHeight="1">
      <c r="A10" s="172" t="s">
        <v>563</v>
      </c>
      <c r="B10" s="164">
        <f aca="true" t="shared" si="9" ref="B10:B18">SUM(SUM(C10:D10))</f>
        <v>1072</v>
      </c>
      <c r="C10" s="169">
        <v>601</v>
      </c>
      <c r="D10" s="169">
        <v>471</v>
      </c>
      <c r="E10" s="166">
        <f aca="true" t="shared" si="10" ref="E10:E18">SUM(SUM(F10:G10))</f>
        <v>766</v>
      </c>
      <c r="F10" s="171">
        <f aca="true" t="shared" si="11" ref="F10:F18">C10-L10</f>
        <v>364</v>
      </c>
      <c r="G10" s="171">
        <f aca="true" t="shared" si="12" ref="G10:G18">D10-M10</f>
        <v>402</v>
      </c>
      <c r="H10" s="173">
        <f t="shared" si="4"/>
        <v>0.7145522388059702</v>
      </c>
      <c r="I10" s="173">
        <f t="shared" si="5"/>
        <v>0.6056572379367721</v>
      </c>
      <c r="J10" s="173">
        <f t="shared" si="6"/>
        <v>0.8535031847133758</v>
      </c>
      <c r="K10" s="166">
        <f aca="true" t="shared" si="13" ref="K10:K18">SUM(N10:BH10)</f>
        <v>306</v>
      </c>
      <c r="L10" s="171">
        <v>237</v>
      </c>
      <c r="M10" s="171">
        <v>69</v>
      </c>
      <c r="N10" s="166">
        <v>1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5">
        <v>0</v>
      </c>
      <c r="V10" s="174">
        <v>0</v>
      </c>
      <c r="W10" s="174">
        <v>2</v>
      </c>
      <c r="X10" s="174">
        <v>6</v>
      </c>
      <c r="Y10" s="174">
        <v>4</v>
      </c>
      <c r="Z10" s="174">
        <v>66</v>
      </c>
      <c r="AA10" s="174">
        <v>27</v>
      </c>
      <c r="AB10" s="174">
        <v>0</v>
      </c>
      <c r="AC10" s="174">
        <v>0</v>
      </c>
      <c r="AD10" s="174">
        <v>0</v>
      </c>
      <c r="AE10" s="174">
        <v>0</v>
      </c>
      <c r="AF10" s="174">
        <v>0</v>
      </c>
      <c r="AG10" s="174">
        <v>0</v>
      </c>
      <c r="AH10" s="174">
        <v>9</v>
      </c>
      <c r="AI10" s="174">
        <v>2</v>
      </c>
      <c r="AJ10" s="174">
        <v>44</v>
      </c>
      <c r="AK10" s="174">
        <v>1</v>
      </c>
      <c r="AL10" s="174">
        <v>6</v>
      </c>
      <c r="AM10" s="174">
        <v>8</v>
      </c>
      <c r="AN10" s="174">
        <v>41</v>
      </c>
      <c r="AO10" s="174">
        <v>3</v>
      </c>
      <c r="AP10" s="174">
        <v>0</v>
      </c>
      <c r="AQ10" s="174">
        <v>0</v>
      </c>
      <c r="AR10" s="174">
        <v>1</v>
      </c>
      <c r="AS10" s="174">
        <v>0</v>
      </c>
      <c r="AT10" s="174">
        <v>0</v>
      </c>
      <c r="AU10" s="174">
        <v>9</v>
      </c>
      <c r="AV10" s="174">
        <v>24</v>
      </c>
      <c r="AW10" s="174">
        <v>0</v>
      </c>
      <c r="AX10" s="174">
        <v>0</v>
      </c>
      <c r="AY10" s="175">
        <v>1</v>
      </c>
      <c r="AZ10" s="174">
        <v>0</v>
      </c>
      <c r="BA10" s="174">
        <v>29</v>
      </c>
      <c r="BB10" s="175">
        <v>0</v>
      </c>
      <c r="BC10" s="174">
        <v>1</v>
      </c>
      <c r="BD10" s="174">
        <v>6</v>
      </c>
      <c r="BE10" s="174">
        <v>6</v>
      </c>
      <c r="BF10" s="174">
        <v>9</v>
      </c>
      <c r="BG10" s="174">
        <v>0</v>
      </c>
      <c r="BH10" s="175">
        <v>0</v>
      </c>
      <c r="BI10" s="176" t="s">
        <v>564</v>
      </c>
    </row>
    <row r="11" spans="1:61" ht="15.75" customHeight="1">
      <c r="A11" s="172" t="s">
        <v>565</v>
      </c>
      <c r="B11" s="164">
        <f t="shared" si="9"/>
        <v>645</v>
      </c>
      <c r="C11" s="177">
        <v>358</v>
      </c>
      <c r="D11" s="177">
        <v>287</v>
      </c>
      <c r="E11" s="166">
        <f t="shared" si="10"/>
        <v>414</v>
      </c>
      <c r="F11" s="171">
        <f t="shared" si="11"/>
        <v>202</v>
      </c>
      <c r="G11" s="171">
        <f t="shared" si="12"/>
        <v>212</v>
      </c>
      <c r="H11" s="173">
        <f t="shared" si="4"/>
        <v>0.641860465116279</v>
      </c>
      <c r="I11" s="173">
        <f t="shared" si="5"/>
        <v>0.5642458100558659</v>
      </c>
      <c r="J11" s="173">
        <f t="shared" si="6"/>
        <v>0.7386759581881533</v>
      </c>
      <c r="K11" s="166">
        <f t="shared" si="13"/>
        <v>231</v>
      </c>
      <c r="L11" s="167">
        <v>156</v>
      </c>
      <c r="M11" s="167">
        <v>75</v>
      </c>
      <c r="N11" s="166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5">
        <v>0</v>
      </c>
      <c r="V11" s="175">
        <v>0</v>
      </c>
      <c r="W11" s="174">
        <v>1</v>
      </c>
      <c r="X11" s="175">
        <v>1</v>
      </c>
      <c r="Y11" s="175">
        <v>9</v>
      </c>
      <c r="Z11" s="175">
        <v>57</v>
      </c>
      <c r="AA11" s="175">
        <v>13</v>
      </c>
      <c r="AB11" s="175">
        <v>0</v>
      </c>
      <c r="AC11" s="178">
        <v>0</v>
      </c>
      <c r="AD11" s="174">
        <v>1</v>
      </c>
      <c r="AE11" s="178">
        <v>0</v>
      </c>
      <c r="AF11" s="174">
        <v>0</v>
      </c>
      <c r="AG11" s="175">
        <v>0</v>
      </c>
      <c r="AH11" s="175">
        <v>1</v>
      </c>
      <c r="AI11" s="175">
        <v>0</v>
      </c>
      <c r="AJ11" s="175">
        <v>27</v>
      </c>
      <c r="AK11" s="175">
        <v>1</v>
      </c>
      <c r="AL11" s="175">
        <v>1</v>
      </c>
      <c r="AM11" s="175">
        <v>2</v>
      </c>
      <c r="AN11" s="175">
        <v>25</v>
      </c>
      <c r="AO11" s="175">
        <v>3</v>
      </c>
      <c r="AP11" s="175">
        <v>5</v>
      </c>
      <c r="AQ11" s="174">
        <v>0</v>
      </c>
      <c r="AR11" s="175">
        <v>0</v>
      </c>
      <c r="AS11" s="178">
        <v>1</v>
      </c>
      <c r="AT11" s="174">
        <v>0</v>
      </c>
      <c r="AU11" s="175">
        <v>3</v>
      </c>
      <c r="AV11" s="175">
        <v>4</v>
      </c>
      <c r="AW11" s="175">
        <v>0</v>
      </c>
      <c r="AX11" s="178">
        <v>0</v>
      </c>
      <c r="AY11" s="175">
        <v>0</v>
      </c>
      <c r="AZ11" s="178">
        <v>0</v>
      </c>
      <c r="BA11" s="175">
        <v>26</v>
      </c>
      <c r="BB11" s="175">
        <v>0</v>
      </c>
      <c r="BC11" s="175">
        <v>4</v>
      </c>
      <c r="BD11" s="175">
        <v>3</v>
      </c>
      <c r="BE11" s="175">
        <v>1</v>
      </c>
      <c r="BF11" s="175">
        <v>42</v>
      </c>
      <c r="BG11" s="178">
        <v>0</v>
      </c>
      <c r="BH11" s="175">
        <v>0</v>
      </c>
      <c r="BI11" s="176" t="s">
        <v>566</v>
      </c>
    </row>
    <row r="12" spans="1:61" ht="15.75" customHeight="1">
      <c r="A12" s="172" t="s">
        <v>567</v>
      </c>
      <c r="B12" s="164">
        <f t="shared" si="9"/>
        <v>427</v>
      </c>
      <c r="C12" s="169">
        <v>279</v>
      </c>
      <c r="D12" s="169">
        <v>148</v>
      </c>
      <c r="E12" s="166">
        <f t="shared" si="10"/>
        <v>213</v>
      </c>
      <c r="F12" s="171">
        <f t="shared" si="11"/>
        <v>110</v>
      </c>
      <c r="G12" s="171">
        <f t="shared" si="12"/>
        <v>103</v>
      </c>
      <c r="H12" s="173">
        <f t="shared" si="4"/>
        <v>0.49882903981264637</v>
      </c>
      <c r="I12" s="173">
        <f t="shared" si="5"/>
        <v>0.3942652329749104</v>
      </c>
      <c r="J12" s="173">
        <f t="shared" si="6"/>
        <v>0.6959459459459459</v>
      </c>
      <c r="K12" s="166">
        <f t="shared" si="13"/>
        <v>214</v>
      </c>
      <c r="L12" s="171">
        <v>169</v>
      </c>
      <c r="M12" s="171">
        <v>45</v>
      </c>
      <c r="N12" s="166">
        <v>0</v>
      </c>
      <c r="O12" s="174">
        <v>0</v>
      </c>
      <c r="P12" s="174">
        <v>0</v>
      </c>
      <c r="Q12" s="174">
        <v>0</v>
      </c>
      <c r="R12" s="174">
        <v>0</v>
      </c>
      <c r="S12" s="174">
        <v>0</v>
      </c>
      <c r="T12" s="174">
        <v>0</v>
      </c>
      <c r="U12" s="174">
        <v>0</v>
      </c>
      <c r="V12" s="174">
        <v>0</v>
      </c>
      <c r="W12" s="174">
        <v>0</v>
      </c>
      <c r="X12" s="174">
        <v>0</v>
      </c>
      <c r="Y12" s="174">
        <v>1</v>
      </c>
      <c r="Z12" s="174">
        <v>53</v>
      </c>
      <c r="AA12" s="174">
        <v>12</v>
      </c>
      <c r="AB12" s="174">
        <v>0</v>
      </c>
      <c r="AC12" s="174">
        <v>0</v>
      </c>
      <c r="AD12" s="174">
        <v>0</v>
      </c>
      <c r="AE12" s="174">
        <v>0</v>
      </c>
      <c r="AF12" s="174">
        <v>0</v>
      </c>
      <c r="AG12" s="174">
        <v>0</v>
      </c>
      <c r="AH12" s="174">
        <v>0</v>
      </c>
      <c r="AI12" s="174">
        <v>3</v>
      </c>
      <c r="AJ12" s="174">
        <v>51</v>
      </c>
      <c r="AK12" s="174">
        <v>2</v>
      </c>
      <c r="AL12" s="174">
        <v>0</v>
      </c>
      <c r="AM12" s="174">
        <v>10</v>
      </c>
      <c r="AN12" s="174">
        <v>31</v>
      </c>
      <c r="AO12" s="174">
        <v>2</v>
      </c>
      <c r="AP12" s="174">
        <v>3</v>
      </c>
      <c r="AQ12" s="174">
        <v>1</v>
      </c>
      <c r="AR12" s="174">
        <v>0</v>
      </c>
      <c r="AS12" s="174">
        <v>0</v>
      </c>
      <c r="AT12" s="174">
        <v>3</v>
      </c>
      <c r="AU12" s="174">
        <v>2</v>
      </c>
      <c r="AV12" s="174">
        <v>1</v>
      </c>
      <c r="AW12" s="175">
        <v>0</v>
      </c>
      <c r="AX12" s="174">
        <v>1</v>
      </c>
      <c r="AY12" s="174">
        <v>1</v>
      </c>
      <c r="AZ12" s="174">
        <v>0</v>
      </c>
      <c r="BA12" s="174">
        <v>17</v>
      </c>
      <c r="BB12" s="175">
        <v>0</v>
      </c>
      <c r="BC12" s="175">
        <v>2</v>
      </c>
      <c r="BD12" s="174">
        <v>3</v>
      </c>
      <c r="BE12" s="174">
        <v>9</v>
      </c>
      <c r="BF12" s="174">
        <v>4</v>
      </c>
      <c r="BG12" s="174">
        <v>0</v>
      </c>
      <c r="BH12" s="175">
        <v>2</v>
      </c>
      <c r="BI12" s="176" t="s">
        <v>568</v>
      </c>
    </row>
    <row r="13" spans="1:61" ht="15.75" customHeight="1">
      <c r="A13" s="172" t="s">
        <v>569</v>
      </c>
      <c r="B13" s="164">
        <f t="shared" si="9"/>
        <v>273</v>
      </c>
      <c r="C13" s="177">
        <v>143</v>
      </c>
      <c r="D13" s="177">
        <v>130</v>
      </c>
      <c r="E13" s="166">
        <f t="shared" si="10"/>
        <v>145</v>
      </c>
      <c r="F13" s="171">
        <f t="shared" si="11"/>
        <v>68</v>
      </c>
      <c r="G13" s="171">
        <f t="shared" si="12"/>
        <v>77</v>
      </c>
      <c r="H13" s="173">
        <f t="shared" si="4"/>
        <v>0.5311355311355311</v>
      </c>
      <c r="I13" s="173">
        <f t="shared" si="5"/>
        <v>0.4755244755244755</v>
      </c>
      <c r="J13" s="173">
        <f t="shared" si="6"/>
        <v>0.5923076923076923</v>
      </c>
      <c r="K13" s="166">
        <f t="shared" si="13"/>
        <v>128</v>
      </c>
      <c r="L13" s="167">
        <v>75</v>
      </c>
      <c r="M13" s="167">
        <v>53</v>
      </c>
      <c r="N13" s="179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75">
        <v>0</v>
      </c>
      <c r="V13" s="175">
        <v>0</v>
      </c>
      <c r="W13" s="174">
        <v>0</v>
      </c>
      <c r="X13" s="175">
        <v>0</v>
      </c>
      <c r="Y13" s="175">
        <v>2</v>
      </c>
      <c r="Z13" s="175">
        <v>24</v>
      </c>
      <c r="AA13" s="175">
        <v>11</v>
      </c>
      <c r="AB13" s="178">
        <v>0</v>
      </c>
      <c r="AC13" s="178">
        <v>0</v>
      </c>
      <c r="AD13" s="178">
        <v>0</v>
      </c>
      <c r="AE13" s="178">
        <v>0</v>
      </c>
      <c r="AF13" s="174">
        <v>0</v>
      </c>
      <c r="AG13" s="178">
        <v>0</v>
      </c>
      <c r="AH13" s="175">
        <v>0</v>
      </c>
      <c r="AI13" s="175">
        <v>2</v>
      </c>
      <c r="AJ13" s="175">
        <v>13</v>
      </c>
      <c r="AK13" s="174">
        <v>0</v>
      </c>
      <c r="AL13" s="175">
        <v>3</v>
      </c>
      <c r="AM13" s="175">
        <v>3</v>
      </c>
      <c r="AN13" s="175">
        <v>20</v>
      </c>
      <c r="AO13" s="175">
        <v>9</v>
      </c>
      <c r="AP13" s="175">
        <v>2</v>
      </c>
      <c r="AQ13" s="175">
        <v>0</v>
      </c>
      <c r="AR13" s="175">
        <v>0</v>
      </c>
      <c r="AS13" s="174">
        <v>2</v>
      </c>
      <c r="AT13" s="174">
        <v>0</v>
      </c>
      <c r="AU13" s="175">
        <v>1</v>
      </c>
      <c r="AV13" s="175">
        <v>1</v>
      </c>
      <c r="AW13" s="178">
        <v>0</v>
      </c>
      <c r="AX13" s="175">
        <v>1</v>
      </c>
      <c r="AY13" s="175">
        <v>1</v>
      </c>
      <c r="AZ13" s="175">
        <v>0</v>
      </c>
      <c r="BA13" s="175">
        <v>8</v>
      </c>
      <c r="BB13" s="175">
        <v>0</v>
      </c>
      <c r="BC13" s="175">
        <v>5</v>
      </c>
      <c r="BD13" s="175">
        <v>0</v>
      </c>
      <c r="BE13" s="175">
        <v>3</v>
      </c>
      <c r="BF13" s="175">
        <v>14</v>
      </c>
      <c r="BG13" s="178">
        <v>0</v>
      </c>
      <c r="BH13" s="175">
        <v>3</v>
      </c>
      <c r="BI13" s="176" t="s">
        <v>570</v>
      </c>
    </row>
    <row r="14" spans="1:61" ht="15.75" customHeight="1">
      <c r="A14" s="172" t="s">
        <v>571</v>
      </c>
      <c r="B14" s="164">
        <f t="shared" si="9"/>
        <v>354</v>
      </c>
      <c r="C14" s="169">
        <v>198</v>
      </c>
      <c r="D14" s="169">
        <v>156</v>
      </c>
      <c r="E14" s="166">
        <f t="shared" si="10"/>
        <v>208</v>
      </c>
      <c r="F14" s="171">
        <f t="shared" si="11"/>
        <v>92</v>
      </c>
      <c r="G14" s="171">
        <f t="shared" si="12"/>
        <v>116</v>
      </c>
      <c r="H14" s="173">
        <f t="shared" si="4"/>
        <v>0.5875706214689266</v>
      </c>
      <c r="I14" s="173">
        <f t="shared" si="5"/>
        <v>0.46464646464646464</v>
      </c>
      <c r="J14" s="173">
        <f t="shared" si="6"/>
        <v>0.7435897435897436</v>
      </c>
      <c r="K14" s="166">
        <f t="shared" si="13"/>
        <v>146</v>
      </c>
      <c r="L14" s="171">
        <v>106</v>
      </c>
      <c r="M14" s="171">
        <v>40</v>
      </c>
      <c r="N14" s="170">
        <v>1</v>
      </c>
      <c r="O14" s="174">
        <v>0</v>
      </c>
      <c r="P14" s="174">
        <v>0</v>
      </c>
      <c r="Q14" s="174">
        <v>0</v>
      </c>
      <c r="R14" s="174">
        <v>0</v>
      </c>
      <c r="S14" s="174">
        <v>0</v>
      </c>
      <c r="T14" s="174">
        <v>0</v>
      </c>
      <c r="U14" s="174">
        <v>0</v>
      </c>
      <c r="V14" s="174">
        <v>0</v>
      </c>
      <c r="W14" s="174">
        <v>0</v>
      </c>
      <c r="X14" s="174">
        <v>2</v>
      </c>
      <c r="Y14" s="174">
        <v>2</v>
      </c>
      <c r="Z14" s="174">
        <v>32</v>
      </c>
      <c r="AA14" s="174">
        <v>6</v>
      </c>
      <c r="AB14" s="174">
        <v>0</v>
      </c>
      <c r="AC14" s="174">
        <v>0</v>
      </c>
      <c r="AD14" s="174">
        <v>0</v>
      </c>
      <c r="AE14" s="174">
        <v>0</v>
      </c>
      <c r="AF14" s="174">
        <v>0</v>
      </c>
      <c r="AG14" s="174">
        <v>0</v>
      </c>
      <c r="AH14" s="174">
        <v>1</v>
      </c>
      <c r="AI14" s="174">
        <v>2</v>
      </c>
      <c r="AJ14" s="174">
        <v>26</v>
      </c>
      <c r="AK14" s="174">
        <v>1</v>
      </c>
      <c r="AL14" s="174">
        <v>2</v>
      </c>
      <c r="AM14" s="174">
        <v>4</v>
      </c>
      <c r="AN14" s="174">
        <v>27</v>
      </c>
      <c r="AO14" s="174">
        <v>4</v>
      </c>
      <c r="AP14" s="174">
        <v>1</v>
      </c>
      <c r="AQ14" s="174">
        <v>1</v>
      </c>
      <c r="AR14" s="174">
        <v>0</v>
      </c>
      <c r="AS14" s="174">
        <v>0</v>
      </c>
      <c r="AT14" s="174">
        <v>0</v>
      </c>
      <c r="AU14" s="174">
        <v>1</v>
      </c>
      <c r="AV14" s="174">
        <v>6</v>
      </c>
      <c r="AW14" s="174">
        <v>0</v>
      </c>
      <c r="AX14" s="174">
        <v>0</v>
      </c>
      <c r="AY14" s="174">
        <v>0</v>
      </c>
      <c r="AZ14" s="174">
        <v>0</v>
      </c>
      <c r="BA14" s="174">
        <v>13</v>
      </c>
      <c r="BB14" s="174">
        <v>0</v>
      </c>
      <c r="BC14" s="174">
        <v>1</v>
      </c>
      <c r="BD14" s="175">
        <v>0</v>
      </c>
      <c r="BE14" s="174">
        <v>3</v>
      </c>
      <c r="BF14" s="174">
        <v>10</v>
      </c>
      <c r="BG14" s="174">
        <v>0</v>
      </c>
      <c r="BH14" s="175">
        <v>0</v>
      </c>
      <c r="BI14" s="176" t="s">
        <v>572</v>
      </c>
    </row>
    <row r="15" spans="1:61" ht="15.75" customHeight="1">
      <c r="A15" s="172" t="s">
        <v>573</v>
      </c>
      <c r="B15" s="164">
        <f t="shared" si="9"/>
        <v>212</v>
      </c>
      <c r="C15" s="177">
        <v>132</v>
      </c>
      <c r="D15" s="177">
        <v>80</v>
      </c>
      <c r="E15" s="166">
        <f t="shared" si="10"/>
        <v>133</v>
      </c>
      <c r="F15" s="171">
        <f t="shared" si="11"/>
        <v>72</v>
      </c>
      <c r="G15" s="171">
        <f t="shared" si="12"/>
        <v>61</v>
      </c>
      <c r="H15" s="173">
        <f t="shared" si="4"/>
        <v>0.6273584905660378</v>
      </c>
      <c r="I15" s="173">
        <f t="shared" si="5"/>
        <v>0.5454545454545454</v>
      </c>
      <c r="J15" s="173">
        <f t="shared" si="6"/>
        <v>0.7625</v>
      </c>
      <c r="K15" s="166">
        <f t="shared" si="13"/>
        <v>79</v>
      </c>
      <c r="L15" s="167">
        <v>60</v>
      </c>
      <c r="M15" s="167">
        <v>19</v>
      </c>
      <c r="N15" s="166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5">
        <v>0</v>
      </c>
      <c r="V15" s="175">
        <v>0</v>
      </c>
      <c r="W15" s="174">
        <v>0</v>
      </c>
      <c r="X15" s="175">
        <v>0</v>
      </c>
      <c r="Y15" s="175">
        <v>0</v>
      </c>
      <c r="Z15" s="175">
        <v>16</v>
      </c>
      <c r="AA15" s="175">
        <v>4</v>
      </c>
      <c r="AB15" s="178">
        <v>0</v>
      </c>
      <c r="AC15" s="178">
        <v>0</v>
      </c>
      <c r="AD15" s="178">
        <v>0</v>
      </c>
      <c r="AE15" s="174">
        <v>0</v>
      </c>
      <c r="AF15" s="178">
        <v>0</v>
      </c>
      <c r="AG15" s="178">
        <v>0</v>
      </c>
      <c r="AH15" s="175">
        <v>0</v>
      </c>
      <c r="AI15" s="175">
        <v>0</v>
      </c>
      <c r="AJ15" s="175">
        <v>19</v>
      </c>
      <c r="AK15" s="175">
        <v>0</v>
      </c>
      <c r="AL15" s="175">
        <v>1</v>
      </c>
      <c r="AM15" s="175">
        <v>1</v>
      </c>
      <c r="AN15" s="175">
        <v>7</v>
      </c>
      <c r="AO15" s="175">
        <v>1</v>
      </c>
      <c r="AP15" s="175">
        <v>0</v>
      </c>
      <c r="AQ15" s="175">
        <v>0</v>
      </c>
      <c r="AR15" s="175">
        <v>0</v>
      </c>
      <c r="AS15" s="178">
        <v>0</v>
      </c>
      <c r="AT15" s="175">
        <v>0</v>
      </c>
      <c r="AU15" s="175">
        <v>3</v>
      </c>
      <c r="AV15" s="175">
        <v>5</v>
      </c>
      <c r="AW15" s="175">
        <v>0</v>
      </c>
      <c r="AX15" s="174">
        <v>0</v>
      </c>
      <c r="AY15" s="175">
        <v>1</v>
      </c>
      <c r="AZ15" s="175">
        <v>1</v>
      </c>
      <c r="BA15" s="175">
        <v>10</v>
      </c>
      <c r="BB15" s="175">
        <v>0</v>
      </c>
      <c r="BC15" s="175">
        <v>3</v>
      </c>
      <c r="BD15" s="175">
        <v>0</v>
      </c>
      <c r="BE15" s="175">
        <v>6</v>
      </c>
      <c r="BF15" s="175">
        <v>1</v>
      </c>
      <c r="BG15" s="175">
        <v>0</v>
      </c>
      <c r="BH15" s="175">
        <v>0</v>
      </c>
      <c r="BI15" s="176" t="s">
        <v>574</v>
      </c>
    </row>
    <row r="16" spans="1:61" ht="15.75" customHeight="1">
      <c r="A16" s="172" t="s">
        <v>575</v>
      </c>
      <c r="B16" s="164">
        <f t="shared" si="9"/>
        <v>42</v>
      </c>
      <c r="C16" s="169">
        <v>17</v>
      </c>
      <c r="D16" s="169">
        <v>25</v>
      </c>
      <c r="E16" s="166">
        <f t="shared" si="10"/>
        <v>25</v>
      </c>
      <c r="F16" s="171">
        <f t="shared" si="11"/>
        <v>7</v>
      </c>
      <c r="G16" s="171">
        <f t="shared" si="12"/>
        <v>18</v>
      </c>
      <c r="H16" s="173">
        <f t="shared" si="4"/>
        <v>0.5952380952380952</v>
      </c>
      <c r="I16" s="173">
        <f t="shared" si="5"/>
        <v>0.4117647058823529</v>
      </c>
      <c r="J16" s="173">
        <f t="shared" si="6"/>
        <v>0.72</v>
      </c>
      <c r="K16" s="166">
        <f t="shared" si="13"/>
        <v>17</v>
      </c>
      <c r="L16" s="171">
        <v>10</v>
      </c>
      <c r="M16" s="171">
        <v>7</v>
      </c>
      <c r="N16" s="166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5">
        <v>0</v>
      </c>
      <c r="V16" s="175">
        <v>0</v>
      </c>
      <c r="W16" s="174">
        <v>0</v>
      </c>
      <c r="X16" s="175">
        <v>0</v>
      </c>
      <c r="Y16" s="174">
        <v>0</v>
      </c>
      <c r="Z16" s="174">
        <v>2</v>
      </c>
      <c r="AA16" s="174">
        <v>0</v>
      </c>
      <c r="AB16" s="174">
        <v>0</v>
      </c>
      <c r="AC16" s="174">
        <v>0</v>
      </c>
      <c r="AD16" s="174">
        <v>0</v>
      </c>
      <c r="AE16" s="174">
        <v>0</v>
      </c>
      <c r="AF16" s="174">
        <v>0</v>
      </c>
      <c r="AG16" s="174">
        <v>0</v>
      </c>
      <c r="AH16" s="174">
        <v>0</v>
      </c>
      <c r="AI16" s="174">
        <v>0</v>
      </c>
      <c r="AJ16" s="174">
        <v>3</v>
      </c>
      <c r="AK16" s="174">
        <v>0</v>
      </c>
      <c r="AL16" s="174">
        <v>0</v>
      </c>
      <c r="AM16" s="174">
        <v>0</v>
      </c>
      <c r="AN16" s="174">
        <v>1</v>
      </c>
      <c r="AO16" s="174">
        <v>0</v>
      </c>
      <c r="AP16" s="175">
        <v>0</v>
      </c>
      <c r="AQ16" s="174">
        <v>0</v>
      </c>
      <c r="AR16" s="174">
        <v>0</v>
      </c>
      <c r="AS16" s="174">
        <v>0</v>
      </c>
      <c r="AT16" s="174">
        <v>0</v>
      </c>
      <c r="AU16" s="174">
        <v>0</v>
      </c>
      <c r="AV16" s="174">
        <v>0</v>
      </c>
      <c r="AW16" s="174">
        <v>0</v>
      </c>
      <c r="AX16" s="174">
        <v>0</v>
      </c>
      <c r="AY16" s="174">
        <v>0</v>
      </c>
      <c r="AZ16" s="174">
        <v>0</v>
      </c>
      <c r="BA16" s="174">
        <v>4</v>
      </c>
      <c r="BB16" s="174">
        <v>0</v>
      </c>
      <c r="BC16" s="175">
        <v>0</v>
      </c>
      <c r="BD16" s="175">
        <v>0</v>
      </c>
      <c r="BE16" s="175">
        <v>0</v>
      </c>
      <c r="BF16" s="174">
        <v>2</v>
      </c>
      <c r="BG16" s="174">
        <v>0</v>
      </c>
      <c r="BH16" s="174">
        <v>5</v>
      </c>
      <c r="BI16" s="176" t="s">
        <v>576</v>
      </c>
    </row>
    <row r="17" spans="1:61" ht="15.75" customHeight="1">
      <c r="A17" s="172" t="s">
        <v>577</v>
      </c>
      <c r="B17" s="164">
        <f t="shared" si="9"/>
        <v>144</v>
      </c>
      <c r="C17" s="177">
        <v>66</v>
      </c>
      <c r="D17" s="177">
        <v>78</v>
      </c>
      <c r="E17" s="166">
        <f t="shared" si="10"/>
        <v>103</v>
      </c>
      <c r="F17" s="171">
        <f t="shared" si="11"/>
        <v>42</v>
      </c>
      <c r="G17" s="171">
        <f t="shared" si="12"/>
        <v>61</v>
      </c>
      <c r="H17" s="173">
        <f t="shared" si="4"/>
        <v>0.7152777777777778</v>
      </c>
      <c r="I17" s="173">
        <f t="shared" si="5"/>
        <v>0.6363636363636364</v>
      </c>
      <c r="J17" s="173">
        <f t="shared" si="6"/>
        <v>0.782051282051282</v>
      </c>
      <c r="K17" s="166">
        <f t="shared" si="13"/>
        <v>41</v>
      </c>
      <c r="L17" s="167">
        <v>24</v>
      </c>
      <c r="M17" s="167">
        <v>17</v>
      </c>
      <c r="N17" s="166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5">
        <v>0</v>
      </c>
      <c r="V17" s="175">
        <v>0</v>
      </c>
      <c r="W17" s="174">
        <v>0</v>
      </c>
      <c r="X17" s="175">
        <v>0</v>
      </c>
      <c r="Y17" s="175">
        <v>0</v>
      </c>
      <c r="Z17" s="175">
        <v>3</v>
      </c>
      <c r="AA17" s="174">
        <v>0</v>
      </c>
      <c r="AB17" s="178">
        <v>0</v>
      </c>
      <c r="AC17" s="178">
        <v>0</v>
      </c>
      <c r="AD17" s="178">
        <v>0</v>
      </c>
      <c r="AE17" s="178">
        <v>0</v>
      </c>
      <c r="AF17" s="174">
        <v>0</v>
      </c>
      <c r="AG17" s="178">
        <v>0</v>
      </c>
      <c r="AH17" s="175">
        <v>2</v>
      </c>
      <c r="AI17" s="174">
        <v>1</v>
      </c>
      <c r="AJ17" s="175">
        <v>5</v>
      </c>
      <c r="AK17" s="174">
        <v>0</v>
      </c>
      <c r="AL17" s="174">
        <v>0</v>
      </c>
      <c r="AM17" s="175">
        <v>0</v>
      </c>
      <c r="AN17" s="175">
        <v>4</v>
      </c>
      <c r="AO17" s="175">
        <v>0</v>
      </c>
      <c r="AP17" s="175">
        <v>0</v>
      </c>
      <c r="AQ17" s="175">
        <v>0</v>
      </c>
      <c r="AR17" s="175">
        <v>0</v>
      </c>
      <c r="AS17" s="178">
        <v>0</v>
      </c>
      <c r="AT17" s="174">
        <v>0</v>
      </c>
      <c r="AU17" s="175">
        <v>1</v>
      </c>
      <c r="AV17" s="178">
        <v>11</v>
      </c>
      <c r="AW17" s="178">
        <v>0</v>
      </c>
      <c r="AX17" s="175">
        <v>0</v>
      </c>
      <c r="AY17" s="175">
        <v>0</v>
      </c>
      <c r="AZ17" s="175">
        <v>0</v>
      </c>
      <c r="BA17" s="175">
        <v>10</v>
      </c>
      <c r="BB17" s="175">
        <v>0</v>
      </c>
      <c r="BC17" s="175">
        <v>1</v>
      </c>
      <c r="BD17" s="175">
        <v>1</v>
      </c>
      <c r="BE17" s="175">
        <v>0</v>
      </c>
      <c r="BF17" s="175">
        <v>2</v>
      </c>
      <c r="BG17" s="175">
        <v>0</v>
      </c>
      <c r="BH17" s="175">
        <v>0</v>
      </c>
      <c r="BI17" s="176" t="s">
        <v>578</v>
      </c>
    </row>
    <row r="18" spans="1:61" ht="15.75" customHeight="1">
      <c r="A18" s="172" t="s">
        <v>579</v>
      </c>
      <c r="B18" s="164">
        <f t="shared" si="9"/>
        <v>32</v>
      </c>
      <c r="C18" s="169">
        <v>15</v>
      </c>
      <c r="D18" s="169">
        <v>17</v>
      </c>
      <c r="E18" s="166">
        <f t="shared" si="10"/>
        <v>15</v>
      </c>
      <c r="F18" s="171">
        <f t="shared" si="11"/>
        <v>6</v>
      </c>
      <c r="G18" s="171">
        <f t="shared" si="12"/>
        <v>9</v>
      </c>
      <c r="H18" s="173">
        <f t="shared" si="4"/>
        <v>0.46875</v>
      </c>
      <c r="I18" s="173">
        <f t="shared" si="5"/>
        <v>0.4</v>
      </c>
      <c r="J18" s="173">
        <f t="shared" si="6"/>
        <v>0.5294117647058824</v>
      </c>
      <c r="K18" s="166">
        <f t="shared" si="13"/>
        <v>17</v>
      </c>
      <c r="L18" s="171">
        <v>9</v>
      </c>
      <c r="M18" s="171">
        <v>8</v>
      </c>
      <c r="N18" s="166">
        <v>0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78">
        <v>0</v>
      </c>
      <c r="U18" s="175">
        <v>0</v>
      </c>
      <c r="V18" s="175">
        <v>0</v>
      </c>
      <c r="W18" s="174">
        <v>0</v>
      </c>
      <c r="X18" s="174">
        <v>0</v>
      </c>
      <c r="Y18" s="174">
        <v>0</v>
      </c>
      <c r="Z18" s="174">
        <v>2</v>
      </c>
      <c r="AA18" s="174">
        <v>2</v>
      </c>
      <c r="AB18" s="174">
        <v>0</v>
      </c>
      <c r="AC18" s="174">
        <v>0</v>
      </c>
      <c r="AD18" s="174">
        <v>0</v>
      </c>
      <c r="AE18" s="174">
        <v>0</v>
      </c>
      <c r="AF18" s="174">
        <v>0</v>
      </c>
      <c r="AG18" s="174">
        <v>0</v>
      </c>
      <c r="AH18" s="174">
        <v>0</v>
      </c>
      <c r="AI18" s="174">
        <v>0</v>
      </c>
      <c r="AJ18" s="174">
        <v>1</v>
      </c>
      <c r="AK18" s="174">
        <v>0</v>
      </c>
      <c r="AL18" s="174">
        <v>0</v>
      </c>
      <c r="AM18" s="174">
        <v>0</v>
      </c>
      <c r="AN18" s="174">
        <v>2</v>
      </c>
      <c r="AO18" s="174">
        <v>0</v>
      </c>
      <c r="AP18" s="174">
        <v>0</v>
      </c>
      <c r="AQ18" s="174">
        <v>0</v>
      </c>
      <c r="AR18" s="174">
        <v>0</v>
      </c>
      <c r="AS18" s="174">
        <v>1</v>
      </c>
      <c r="AT18" s="174">
        <v>0</v>
      </c>
      <c r="AU18" s="175">
        <v>0</v>
      </c>
      <c r="AV18" s="174">
        <v>1</v>
      </c>
      <c r="AW18" s="174">
        <v>0</v>
      </c>
      <c r="AX18" s="174">
        <v>1</v>
      </c>
      <c r="AY18" s="175">
        <v>0</v>
      </c>
      <c r="AZ18" s="174">
        <v>0</v>
      </c>
      <c r="BA18" s="174">
        <v>1</v>
      </c>
      <c r="BB18" s="174">
        <v>0</v>
      </c>
      <c r="BC18" s="174">
        <v>1</v>
      </c>
      <c r="BD18" s="175">
        <v>1</v>
      </c>
      <c r="BE18" s="174">
        <v>0</v>
      </c>
      <c r="BF18" s="174">
        <v>4</v>
      </c>
      <c r="BG18" s="174">
        <v>0</v>
      </c>
      <c r="BH18" s="174">
        <v>0</v>
      </c>
      <c r="BI18" s="176" t="s">
        <v>580</v>
      </c>
    </row>
    <row r="19" spans="2:61" ht="15.75" customHeight="1">
      <c r="B19" s="180"/>
      <c r="C19" s="177"/>
      <c r="D19" s="177"/>
      <c r="E19" s="166"/>
      <c r="F19" s="167"/>
      <c r="G19" s="167"/>
      <c r="H19" s="166"/>
      <c r="I19" s="167"/>
      <c r="J19" s="167"/>
      <c r="K19" s="166"/>
      <c r="L19" s="167"/>
      <c r="M19" s="167"/>
      <c r="N19" s="179"/>
      <c r="O19" s="178"/>
      <c r="P19" s="178"/>
      <c r="Q19" s="178"/>
      <c r="R19" s="178"/>
      <c r="S19" s="178"/>
      <c r="T19" s="178"/>
      <c r="U19" s="175"/>
      <c r="V19" s="175"/>
      <c r="W19" s="178"/>
      <c r="X19" s="175"/>
      <c r="Y19" s="175"/>
      <c r="Z19" s="175"/>
      <c r="AA19" s="175"/>
      <c r="AB19" s="178"/>
      <c r="AC19" s="178"/>
      <c r="AD19" s="178"/>
      <c r="AE19" s="178"/>
      <c r="AF19" s="175"/>
      <c r="AG19" s="178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8"/>
      <c r="AT19" s="175"/>
      <c r="AU19" s="175"/>
      <c r="AV19" s="175"/>
      <c r="AW19" s="178"/>
      <c r="AX19" s="175"/>
      <c r="AY19" s="175"/>
      <c r="AZ19" s="175"/>
      <c r="BA19" s="175"/>
      <c r="BB19" s="178"/>
      <c r="BC19" s="175"/>
      <c r="BD19" s="175"/>
      <c r="BE19" s="175"/>
      <c r="BF19" s="175"/>
      <c r="BG19" s="175"/>
      <c r="BH19" s="175"/>
      <c r="BI19" s="181"/>
    </row>
    <row r="20" spans="1:61" ht="15.75" customHeight="1">
      <c r="A20" s="163" t="s">
        <v>581</v>
      </c>
      <c r="B20" s="182">
        <f aca="true" t="shared" si="14" ref="B20:G20">SUM(B21:B23)</f>
        <v>86</v>
      </c>
      <c r="C20" s="183">
        <f t="shared" si="14"/>
        <v>68</v>
      </c>
      <c r="D20" s="183">
        <f t="shared" si="14"/>
        <v>18</v>
      </c>
      <c r="E20" s="170">
        <f t="shared" si="14"/>
        <v>42</v>
      </c>
      <c r="F20" s="171">
        <f t="shared" si="14"/>
        <v>29</v>
      </c>
      <c r="G20" s="171">
        <f t="shared" si="14"/>
        <v>13</v>
      </c>
      <c r="H20" s="168">
        <f>E20/B20</f>
        <v>0.4883720930232558</v>
      </c>
      <c r="I20" s="168">
        <f>F20/C20</f>
        <v>0.4264705882352941</v>
      </c>
      <c r="J20" s="168">
        <f>G20/D20</f>
        <v>0.7222222222222222</v>
      </c>
      <c r="K20" s="170">
        <f aca="true" t="shared" si="15" ref="K20:AP20">SUM(K21:K23)</f>
        <v>44</v>
      </c>
      <c r="L20" s="171">
        <f t="shared" si="15"/>
        <v>39</v>
      </c>
      <c r="M20" s="171">
        <f t="shared" si="15"/>
        <v>5</v>
      </c>
      <c r="N20" s="170">
        <f t="shared" si="15"/>
        <v>0</v>
      </c>
      <c r="O20" s="171">
        <f t="shared" si="15"/>
        <v>0</v>
      </c>
      <c r="P20" s="171">
        <f t="shared" si="15"/>
        <v>0</v>
      </c>
      <c r="Q20" s="171">
        <f t="shared" si="15"/>
        <v>0</v>
      </c>
      <c r="R20" s="171">
        <f t="shared" si="15"/>
        <v>0</v>
      </c>
      <c r="S20" s="171">
        <f t="shared" si="15"/>
        <v>0</v>
      </c>
      <c r="T20" s="171">
        <f t="shared" si="15"/>
        <v>0</v>
      </c>
      <c r="U20" s="171">
        <f t="shared" si="15"/>
        <v>0</v>
      </c>
      <c r="V20" s="171">
        <f t="shared" si="15"/>
        <v>0</v>
      </c>
      <c r="W20" s="171">
        <f t="shared" si="15"/>
        <v>0</v>
      </c>
      <c r="X20" s="171">
        <f t="shared" si="15"/>
        <v>0</v>
      </c>
      <c r="Y20" s="171">
        <f t="shared" si="15"/>
        <v>1</v>
      </c>
      <c r="Z20" s="171">
        <f t="shared" si="15"/>
        <v>15</v>
      </c>
      <c r="AA20" s="171">
        <f t="shared" si="15"/>
        <v>0</v>
      </c>
      <c r="AB20" s="171">
        <f t="shared" si="15"/>
        <v>0</v>
      </c>
      <c r="AC20" s="171">
        <f t="shared" si="15"/>
        <v>0</v>
      </c>
      <c r="AD20" s="171">
        <f t="shared" si="15"/>
        <v>0</v>
      </c>
      <c r="AE20" s="171">
        <f t="shared" si="15"/>
        <v>0</v>
      </c>
      <c r="AF20" s="171">
        <f t="shared" si="15"/>
        <v>0</v>
      </c>
      <c r="AG20" s="171">
        <f t="shared" si="15"/>
        <v>0</v>
      </c>
      <c r="AH20" s="171">
        <f t="shared" si="15"/>
        <v>0</v>
      </c>
      <c r="AI20" s="171">
        <f t="shared" si="15"/>
        <v>1</v>
      </c>
      <c r="AJ20" s="171">
        <f t="shared" si="15"/>
        <v>15</v>
      </c>
      <c r="AK20" s="171">
        <f t="shared" si="15"/>
        <v>0</v>
      </c>
      <c r="AL20" s="171">
        <f t="shared" si="15"/>
        <v>0</v>
      </c>
      <c r="AM20" s="171">
        <f t="shared" si="15"/>
        <v>0</v>
      </c>
      <c r="AN20" s="171">
        <f t="shared" si="15"/>
        <v>4</v>
      </c>
      <c r="AO20" s="171">
        <f t="shared" si="15"/>
        <v>0</v>
      </c>
      <c r="AP20" s="171">
        <f t="shared" si="15"/>
        <v>0</v>
      </c>
      <c r="AQ20" s="171">
        <f aca="true" t="shared" si="16" ref="AQ20:BH20">SUM(AQ21:AQ23)</f>
        <v>0</v>
      </c>
      <c r="AR20" s="171">
        <f t="shared" si="16"/>
        <v>0</v>
      </c>
      <c r="AS20" s="171">
        <f t="shared" si="16"/>
        <v>0</v>
      </c>
      <c r="AT20" s="171">
        <f t="shared" si="16"/>
        <v>0</v>
      </c>
      <c r="AU20" s="171">
        <f t="shared" si="16"/>
        <v>0</v>
      </c>
      <c r="AV20" s="171">
        <f t="shared" si="16"/>
        <v>0</v>
      </c>
      <c r="AW20" s="171">
        <f t="shared" si="16"/>
        <v>0</v>
      </c>
      <c r="AX20" s="171">
        <f t="shared" si="16"/>
        <v>0</v>
      </c>
      <c r="AY20" s="171">
        <f t="shared" si="16"/>
        <v>0</v>
      </c>
      <c r="AZ20" s="171">
        <f t="shared" si="16"/>
        <v>0</v>
      </c>
      <c r="BA20" s="171">
        <f t="shared" si="16"/>
        <v>7</v>
      </c>
      <c r="BB20" s="171">
        <f t="shared" si="16"/>
        <v>0</v>
      </c>
      <c r="BC20" s="171">
        <f t="shared" si="16"/>
        <v>0</v>
      </c>
      <c r="BD20" s="171">
        <f t="shared" si="16"/>
        <v>0</v>
      </c>
      <c r="BE20" s="171">
        <f t="shared" si="16"/>
        <v>1</v>
      </c>
      <c r="BF20" s="171">
        <f t="shared" si="16"/>
        <v>0</v>
      </c>
      <c r="BG20" s="171">
        <f t="shared" si="16"/>
        <v>0</v>
      </c>
      <c r="BH20" s="171">
        <f t="shared" si="16"/>
        <v>0</v>
      </c>
      <c r="BI20" s="156" t="s">
        <v>582</v>
      </c>
    </row>
    <row r="21" spans="1:61" ht="15.75" customHeight="1">
      <c r="A21" s="172" t="s">
        <v>583</v>
      </c>
      <c r="B21" s="164">
        <f>SUM(SUM(C21:D21))</f>
        <v>0</v>
      </c>
      <c r="C21" s="177">
        <v>0</v>
      </c>
      <c r="D21" s="177">
        <v>0</v>
      </c>
      <c r="E21" s="166">
        <f>SUM(SUM(F21:G21))</f>
        <v>0</v>
      </c>
      <c r="F21" s="171">
        <f aca="true" t="shared" si="17" ref="F21:G23">C21-L21</f>
        <v>0</v>
      </c>
      <c r="G21" s="171">
        <f t="shared" si="17"/>
        <v>0</v>
      </c>
      <c r="H21" s="184">
        <f>SUM(SUM(I21:J21))</f>
        <v>0</v>
      </c>
      <c r="I21" s="171">
        <f>F21-O21</f>
        <v>0</v>
      </c>
      <c r="J21" s="171">
        <f>G21-P21</f>
        <v>0</v>
      </c>
      <c r="K21" s="166">
        <f>SUM(N21:BH21)</f>
        <v>0</v>
      </c>
      <c r="L21" s="167">
        <v>0</v>
      </c>
      <c r="M21" s="167">
        <v>0</v>
      </c>
      <c r="N21" s="166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85">
        <v>0</v>
      </c>
      <c r="AD21" s="185">
        <v>0</v>
      </c>
      <c r="AE21" s="185">
        <v>0</v>
      </c>
      <c r="AF21" s="185">
        <v>0</v>
      </c>
      <c r="AG21" s="167">
        <v>0</v>
      </c>
      <c r="AH21" s="167">
        <v>0</v>
      </c>
      <c r="AI21" s="167">
        <v>0</v>
      </c>
      <c r="AJ21" s="167">
        <v>0</v>
      </c>
      <c r="AK21" s="167">
        <v>0</v>
      </c>
      <c r="AL21" s="167">
        <v>0</v>
      </c>
      <c r="AM21" s="167">
        <v>0</v>
      </c>
      <c r="AN21" s="167">
        <v>0</v>
      </c>
      <c r="AO21" s="167">
        <v>0</v>
      </c>
      <c r="AP21" s="167">
        <v>0</v>
      </c>
      <c r="AQ21" s="167">
        <v>0</v>
      </c>
      <c r="AR21" s="167">
        <v>0</v>
      </c>
      <c r="AS21" s="185">
        <v>0</v>
      </c>
      <c r="AT21" s="167">
        <v>0</v>
      </c>
      <c r="AU21" s="167">
        <v>0</v>
      </c>
      <c r="AV21" s="167">
        <v>0</v>
      </c>
      <c r="AW21" s="185">
        <v>0</v>
      </c>
      <c r="AX21" s="167">
        <v>0</v>
      </c>
      <c r="AY21" s="167">
        <v>0</v>
      </c>
      <c r="AZ21" s="167">
        <v>0</v>
      </c>
      <c r="BA21" s="167">
        <v>0</v>
      </c>
      <c r="BB21" s="167">
        <v>0</v>
      </c>
      <c r="BC21" s="167">
        <v>0</v>
      </c>
      <c r="BD21" s="167">
        <v>0</v>
      </c>
      <c r="BE21" s="167">
        <v>0</v>
      </c>
      <c r="BF21" s="167">
        <v>0</v>
      </c>
      <c r="BG21" s="167">
        <v>0</v>
      </c>
      <c r="BH21" s="167">
        <v>0</v>
      </c>
      <c r="BI21" s="186" t="s">
        <v>584</v>
      </c>
    </row>
    <row r="22" spans="1:61" ht="15.75" customHeight="1">
      <c r="A22" s="172" t="s">
        <v>585</v>
      </c>
      <c r="B22" s="164">
        <f>SUM(SUM(C22:D22))</f>
        <v>2</v>
      </c>
      <c r="C22" s="169">
        <v>0</v>
      </c>
      <c r="D22" s="169">
        <v>2</v>
      </c>
      <c r="E22" s="166">
        <f>SUM(SUM(F22:G22))</f>
        <v>2</v>
      </c>
      <c r="F22" s="171">
        <f t="shared" si="17"/>
        <v>0</v>
      </c>
      <c r="G22" s="171">
        <f t="shared" si="17"/>
        <v>2</v>
      </c>
      <c r="H22" s="173">
        <f aca="true" t="shared" si="18" ref="H22:J23">E22/B22</f>
        <v>1</v>
      </c>
      <c r="I22" s="173" t="e">
        <f t="shared" si="18"/>
        <v>#DIV/0!</v>
      </c>
      <c r="J22" s="173">
        <f t="shared" si="18"/>
        <v>1</v>
      </c>
      <c r="K22" s="166">
        <f>SUM(N22:BH22)</f>
        <v>0</v>
      </c>
      <c r="L22" s="171">
        <v>0</v>
      </c>
      <c r="M22" s="171">
        <v>0</v>
      </c>
      <c r="N22" s="166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85">
        <v>0</v>
      </c>
      <c r="AD22" s="185">
        <v>0</v>
      </c>
      <c r="AE22" s="185">
        <v>0</v>
      </c>
      <c r="AF22" s="185">
        <v>0</v>
      </c>
      <c r="AG22" s="167">
        <v>0</v>
      </c>
      <c r="AH22" s="167">
        <v>0</v>
      </c>
      <c r="AI22" s="167">
        <v>0</v>
      </c>
      <c r="AJ22" s="167">
        <v>0</v>
      </c>
      <c r="AK22" s="167">
        <v>0</v>
      </c>
      <c r="AL22" s="167">
        <v>0</v>
      </c>
      <c r="AM22" s="167">
        <v>0</v>
      </c>
      <c r="AN22" s="167">
        <v>0</v>
      </c>
      <c r="AO22" s="167">
        <v>0</v>
      </c>
      <c r="AP22" s="167">
        <v>0</v>
      </c>
      <c r="AQ22" s="167">
        <v>0</v>
      </c>
      <c r="AR22" s="167">
        <v>0</v>
      </c>
      <c r="AS22" s="185">
        <v>0</v>
      </c>
      <c r="AT22" s="167">
        <v>0</v>
      </c>
      <c r="AU22" s="167">
        <v>0</v>
      </c>
      <c r="AV22" s="167">
        <v>0</v>
      </c>
      <c r="AW22" s="185">
        <v>0</v>
      </c>
      <c r="AX22" s="167">
        <v>0</v>
      </c>
      <c r="AY22" s="167">
        <v>0</v>
      </c>
      <c r="AZ22" s="167">
        <v>0</v>
      </c>
      <c r="BA22" s="167">
        <v>0</v>
      </c>
      <c r="BB22" s="167">
        <v>0</v>
      </c>
      <c r="BC22" s="167">
        <v>0</v>
      </c>
      <c r="BD22" s="167">
        <v>0</v>
      </c>
      <c r="BE22" s="167">
        <v>0</v>
      </c>
      <c r="BF22" s="167">
        <v>0</v>
      </c>
      <c r="BG22" s="167">
        <v>0</v>
      </c>
      <c r="BH22" s="167">
        <v>0</v>
      </c>
      <c r="BI22" s="186" t="s">
        <v>586</v>
      </c>
    </row>
    <row r="23" spans="1:61" ht="15.75" customHeight="1">
      <c r="A23" s="172" t="s">
        <v>587</v>
      </c>
      <c r="B23" s="164">
        <f>SUM(SUM(C23:D23))</f>
        <v>84</v>
      </c>
      <c r="C23" s="177">
        <v>68</v>
      </c>
      <c r="D23" s="177">
        <v>16</v>
      </c>
      <c r="E23" s="166">
        <f>SUM(SUM(F23:G23))</f>
        <v>40</v>
      </c>
      <c r="F23" s="171">
        <f t="shared" si="17"/>
        <v>29</v>
      </c>
      <c r="G23" s="171">
        <f t="shared" si="17"/>
        <v>11</v>
      </c>
      <c r="H23" s="173">
        <f t="shared" si="18"/>
        <v>0.47619047619047616</v>
      </c>
      <c r="I23" s="173">
        <f t="shared" si="18"/>
        <v>0.4264705882352941</v>
      </c>
      <c r="J23" s="173">
        <f t="shared" si="18"/>
        <v>0.6875</v>
      </c>
      <c r="K23" s="166">
        <f>SUM(N23:BH23)</f>
        <v>44</v>
      </c>
      <c r="L23" s="167">
        <v>39</v>
      </c>
      <c r="M23" s="167">
        <v>5</v>
      </c>
      <c r="N23" s="166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75">
        <v>0</v>
      </c>
      <c r="Y23" s="171">
        <v>1</v>
      </c>
      <c r="Z23" s="167">
        <v>15</v>
      </c>
      <c r="AA23" s="167">
        <v>0</v>
      </c>
      <c r="AB23" s="185">
        <v>0</v>
      </c>
      <c r="AC23" s="167">
        <v>0</v>
      </c>
      <c r="AD23" s="167">
        <v>0</v>
      </c>
      <c r="AE23" s="167">
        <v>0</v>
      </c>
      <c r="AF23" s="185">
        <v>0</v>
      </c>
      <c r="AG23" s="185">
        <v>0</v>
      </c>
      <c r="AH23" s="167">
        <v>0</v>
      </c>
      <c r="AI23" s="167">
        <v>1</v>
      </c>
      <c r="AJ23" s="167">
        <v>15</v>
      </c>
      <c r="AK23" s="167">
        <v>0</v>
      </c>
      <c r="AL23" s="174">
        <v>0</v>
      </c>
      <c r="AM23" s="171">
        <v>0</v>
      </c>
      <c r="AN23" s="167">
        <v>4</v>
      </c>
      <c r="AO23" s="167">
        <v>0</v>
      </c>
      <c r="AP23" s="167">
        <v>0</v>
      </c>
      <c r="AQ23" s="167">
        <v>0</v>
      </c>
      <c r="AR23" s="167">
        <v>0</v>
      </c>
      <c r="AS23" s="167">
        <v>0</v>
      </c>
      <c r="AT23" s="167">
        <v>0</v>
      </c>
      <c r="AU23" s="171">
        <v>0</v>
      </c>
      <c r="AV23" s="167">
        <v>0</v>
      </c>
      <c r="AW23" s="185">
        <v>0</v>
      </c>
      <c r="AX23" s="167">
        <v>0</v>
      </c>
      <c r="AY23" s="167">
        <v>0</v>
      </c>
      <c r="AZ23" s="185">
        <v>0</v>
      </c>
      <c r="BA23" s="167">
        <v>7</v>
      </c>
      <c r="BB23" s="167">
        <v>0</v>
      </c>
      <c r="BC23" s="167">
        <v>0</v>
      </c>
      <c r="BD23" s="167">
        <v>0</v>
      </c>
      <c r="BE23" s="167">
        <v>1</v>
      </c>
      <c r="BF23" s="167">
        <v>0</v>
      </c>
      <c r="BG23" s="167">
        <v>0</v>
      </c>
      <c r="BH23" s="167">
        <v>0</v>
      </c>
      <c r="BI23" s="186" t="s">
        <v>588</v>
      </c>
    </row>
    <row r="24" spans="2:61" ht="15.75" customHeight="1">
      <c r="B24" s="152"/>
      <c r="C24" s="169"/>
      <c r="D24" s="169"/>
      <c r="E24" s="170"/>
      <c r="F24" s="171"/>
      <c r="G24" s="171"/>
      <c r="H24" s="170"/>
      <c r="I24" s="171"/>
      <c r="J24" s="171"/>
      <c r="K24" s="170"/>
      <c r="L24" s="171"/>
      <c r="M24" s="171"/>
      <c r="N24" s="170"/>
      <c r="O24" s="171"/>
      <c r="P24" s="171"/>
      <c r="Q24" s="171"/>
      <c r="R24" s="171"/>
      <c r="S24" s="171"/>
      <c r="T24" s="171"/>
      <c r="U24" s="171"/>
      <c r="V24" s="171"/>
      <c r="W24" s="171" t="s">
        <v>130</v>
      </c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52"/>
    </row>
    <row r="25" spans="1:61" ht="15.75" customHeight="1">
      <c r="A25" s="163" t="s">
        <v>589</v>
      </c>
      <c r="B25" s="164">
        <f aca="true" t="shared" si="19" ref="B25:G25">SUM(B26:B27)</f>
        <v>55</v>
      </c>
      <c r="C25" s="165">
        <f t="shared" si="19"/>
        <v>22</v>
      </c>
      <c r="D25" s="165">
        <f t="shared" si="19"/>
        <v>33</v>
      </c>
      <c r="E25" s="166">
        <f t="shared" si="19"/>
        <v>34</v>
      </c>
      <c r="F25" s="167">
        <f t="shared" si="19"/>
        <v>14</v>
      </c>
      <c r="G25" s="167">
        <f t="shared" si="19"/>
        <v>20</v>
      </c>
      <c r="H25" s="168">
        <f>E25/B25</f>
        <v>0.6181818181818182</v>
      </c>
      <c r="I25" s="168">
        <f>F25/C25</f>
        <v>0.6363636363636364</v>
      </c>
      <c r="J25" s="168">
        <f>G25/D25</f>
        <v>0.6060606060606061</v>
      </c>
      <c r="K25" s="166">
        <f aca="true" t="shared" si="20" ref="K25:AP25">SUM(K26:K27)</f>
        <v>21</v>
      </c>
      <c r="L25" s="167">
        <f t="shared" si="20"/>
        <v>8</v>
      </c>
      <c r="M25" s="167">
        <f t="shared" si="20"/>
        <v>13</v>
      </c>
      <c r="N25" s="166">
        <f t="shared" si="20"/>
        <v>0</v>
      </c>
      <c r="O25" s="167">
        <f t="shared" si="20"/>
        <v>0</v>
      </c>
      <c r="P25" s="167">
        <f t="shared" si="20"/>
        <v>0</v>
      </c>
      <c r="Q25" s="167">
        <f t="shared" si="20"/>
        <v>0</v>
      </c>
      <c r="R25" s="167">
        <f t="shared" si="20"/>
        <v>0</v>
      </c>
      <c r="S25" s="167">
        <f t="shared" si="20"/>
        <v>0</v>
      </c>
      <c r="T25" s="167">
        <f t="shared" si="20"/>
        <v>0</v>
      </c>
      <c r="U25" s="167">
        <f t="shared" si="20"/>
        <v>0</v>
      </c>
      <c r="V25" s="167">
        <f t="shared" si="20"/>
        <v>0</v>
      </c>
      <c r="W25" s="167">
        <f t="shared" si="20"/>
        <v>0</v>
      </c>
      <c r="X25" s="167">
        <f t="shared" si="20"/>
        <v>0</v>
      </c>
      <c r="Y25" s="167">
        <f t="shared" si="20"/>
        <v>0</v>
      </c>
      <c r="Z25" s="167">
        <f t="shared" si="20"/>
        <v>0</v>
      </c>
      <c r="AA25" s="167">
        <f t="shared" si="20"/>
        <v>0</v>
      </c>
      <c r="AB25" s="167">
        <f t="shared" si="20"/>
        <v>0</v>
      </c>
      <c r="AC25" s="167">
        <f t="shared" si="20"/>
        <v>0</v>
      </c>
      <c r="AD25" s="167">
        <f t="shared" si="20"/>
        <v>0</v>
      </c>
      <c r="AE25" s="167">
        <f t="shared" si="20"/>
        <v>0</v>
      </c>
      <c r="AF25" s="167">
        <f t="shared" si="20"/>
        <v>0</v>
      </c>
      <c r="AG25" s="167">
        <f t="shared" si="20"/>
        <v>0</v>
      </c>
      <c r="AH25" s="167">
        <f t="shared" si="20"/>
        <v>1</v>
      </c>
      <c r="AI25" s="167">
        <f t="shared" si="20"/>
        <v>0</v>
      </c>
      <c r="AJ25" s="167">
        <f t="shared" si="20"/>
        <v>8</v>
      </c>
      <c r="AK25" s="167">
        <f t="shared" si="20"/>
        <v>0</v>
      </c>
      <c r="AL25" s="167">
        <f t="shared" si="20"/>
        <v>0</v>
      </c>
      <c r="AM25" s="167">
        <f t="shared" si="20"/>
        <v>1</v>
      </c>
      <c r="AN25" s="167">
        <f t="shared" si="20"/>
        <v>4</v>
      </c>
      <c r="AO25" s="167">
        <f t="shared" si="20"/>
        <v>1</v>
      </c>
      <c r="AP25" s="167">
        <f t="shared" si="20"/>
        <v>3</v>
      </c>
      <c r="AQ25" s="167">
        <f aca="true" t="shared" si="21" ref="AQ25:BH25">SUM(AQ26:AQ27)</f>
        <v>0</v>
      </c>
      <c r="AR25" s="167">
        <f t="shared" si="21"/>
        <v>0</v>
      </c>
      <c r="AS25" s="167">
        <f t="shared" si="21"/>
        <v>0</v>
      </c>
      <c r="AT25" s="167">
        <f t="shared" si="21"/>
        <v>0</v>
      </c>
      <c r="AU25" s="167">
        <f t="shared" si="21"/>
        <v>0</v>
      </c>
      <c r="AV25" s="167">
        <f t="shared" si="21"/>
        <v>0</v>
      </c>
      <c r="AW25" s="167">
        <f t="shared" si="21"/>
        <v>0</v>
      </c>
      <c r="AX25" s="167">
        <f t="shared" si="21"/>
        <v>0</v>
      </c>
      <c r="AY25" s="167">
        <f t="shared" si="21"/>
        <v>0</v>
      </c>
      <c r="AZ25" s="167">
        <f t="shared" si="21"/>
        <v>0</v>
      </c>
      <c r="BA25" s="167">
        <f t="shared" si="21"/>
        <v>1</v>
      </c>
      <c r="BB25" s="167">
        <f t="shared" si="21"/>
        <v>0</v>
      </c>
      <c r="BC25" s="167">
        <f t="shared" si="21"/>
        <v>1</v>
      </c>
      <c r="BD25" s="167">
        <f t="shared" si="21"/>
        <v>0</v>
      </c>
      <c r="BE25" s="167">
        <f t="shared" si="21"/>
        <v>0</v>
      </c>
      <c r="BF25" s="167">
        <f t="shared" si="21"/>
        <v>1</v>
      </c>
      <c r="BG25" s="167">
        <f t="shared" si="21"/>
        <v>0</v>
      </c>
      <c r="BH25" s="167">
        <f t="shared" si="21"/>
        <v>0</v>
      </c>
      <c r="BI25" s="156" t="s">
        <v>590</v>
      </c>
    </row>
    <row r="26" spans="1:61" ht="15.75" customHeight="1">
      <c r="A26" s="172" t="s">
        <v>591</v>
      </c>
      <c r="B26" s="164">
        <f>SUM(SUM(C26:D26))</f>
        <v>0</v>
      </c>
      <c r="C26" s="169">
        <v>0</v>
      </c>
      <c r="D26" s="169">
        <v>0</v>
      </c>
      <c r="E26" s="166">
        <f>SUM(SUM(F26:G26))</f>
        <v>0</v>
      </c>
      <c r="F26" s="171">
        <f>C26-L26</f>
        <v>0</v>
      </c>
      <c r="G26" s="171">
        <f>D26-M26</f>
        <v>0</v>
      </c>
      <c r="H26" s="184">
        <f>SUM(SUM(I26:J26))</f>
        <v>0</v>
      </c>
      <c r="I26" s="171">
        <f>F26-O26</f>
        <v>0</v>
      </c>
      <c r="J26" s="171">
        <f>G26-P26</f>
        <v>0</v>
      </c>
      <c r="K26" s="166">
        <f>SUM(N26:BH26)</f>
        <v>0</v>
      </c>
      <c r="L26" s="171">
        <v>0</v>
      </c>
      <c r="M26" s="171">
        <v>0</v>
      </c>
      <c r="N26" s="166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85">
        <v>0</v>
      </c>
      <c r="AD26" s="185">
        <v>0</v>
      </c>
      <c r="AE26" s="185">
        <v>0</v>
      </c>
      <c r="AF26" s="185">
        <v>0</v>
      </c>
      <c r="AG26" s="167">
        <v>0</v>
      </c>
      <c r="AH26" s="167">
        <v>0</v>
      </c>
      <c r="AI26" s="167">
        <v>0</v>
      </c>
      <c r="AJ26" s="167">
        <v>0</v>
      </c>
      <c r="AK26" s="167">
        <v>0</v>
      </c>
      <c r="AL26" s="167">
        <v>0</v>
      </c>
      <c r="AM26" s="167">
        <v>0</v>
      </c>
      <c r="AN26" s="167">
        <v>0</v>
      </c>
      <c r="AO26" s="167">
        <v>0</v>
      </c>
      <c r="AP26" s="167">
        <v>0</v>
      </c>
      <c r="AQ26" s="167">
        <v>0</v>
      </c>
      <c r="AR26" s="167">
        <v>0</v>
      </c>
      <c r="AS26" s="185">
        <v>0</v>
      </c>
      <c r="AT26" s="167">
        <v>0</v>
      </c>
      <c r="AU26" s="167">
        <v>0</v>
      </c>
      <c r="AV26" s="167">
        <v>0</v>
      </c>
      <c r="AW26" s="185">
        <v>0</v>
      </c>
      <c r="AX26" s="167">
        <v>0</v>
      </c>
      <c r="AY26" s="167">
        <v>0</v>
      </c>
      <c r="AZ26" s="167">
        <v>0</v>
      </c>
      <c r="BA26" s="167">
        <v>0</v>
      </c>
      <c r="BB26" s="167">
        <v>0</v>
      </c>
      <c r="BC26" s="167">
        <v>0</v>
      </c>
      <c r="BD26" s="167">
        <v>0</v>
      </c>
      <c r="BE26" s="167">
        <v>0</v>
      </c>
      <c r="BF26" s="167">
        <v>0</v>
      </c>
      <c r="BG26" s="167">
        <v>0</v>
      </c>
      <c r="BH26" s="167">
        <v>0</v>
      </c>
      <c r="BI26" s="186" t="s">
        <v>592</v>
      </c>
    </row>
    <row r="27" spans="1:61" ht="15.75" customHeight="1">
      <c r="A27" s="172" t="s">
        <v>593</v>
      </c>
      <c r="B27" s="164">
        <f>SUM(SUM(C27:D27))</f>
        <v>55</v>
      </c>
      <c r="C27" s="177">
        <v>22</v>
      </c>
      <c r="D27" s="177">
        <v>33</v>
      </c>
      <c r="E27" s="166">
        <f>SUM(SUM(F27:G27))</f>
        <v>34</v>
      </c>
      <c r="F27" s="171">
        <f>C27-L27</f>
        <v>14</v>
      </c>
      <c r="G27" s="171">
        <f>D27-M27</f>
        <v>20</v>
      </c>
      <c r="H27" s="173">
        <f>E27/B27</f>
        <v>0.6181818181818182</v>
      </c>
      <c r="I27" s="173">
        <f>F27/C27</f>
        <v>0.6363636363636364</v>
      </c>
      <c r="J27" s="173">
        <f>G27/D27</f>
        <v>0.6060606060606061</v>
      </c>
      <c r="K27" s="166">
        <f>SUM(N27:BH27)</f>
        <v>21</v>
      </c>
      <c r="L27" s="167">
        <v>8</v>
      </c>
      <c r="M27" s="167">
        <v>13</v>
      </c>
      <c r="N27" s="166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  <c r="AB27" s="167">
        <v>0</v>
      </c>
      <c r="AC27" s="185">
        <v>0</v>
      </c>
      <c r="AD27" s="185">
        <v>0</v>
      </c>
      <c r="AE27" s="185">
        <v>0</v>
      </c>
      <c r="AF27" s="185">
        <v>0</v>
      </c>
      <c r="AG27" s="167">
        <v>0</v>
      </c>
      <c r="AH27" s="167">
        <v>1</v>
      </c>
      <c r="AI27" s="167">
        <v>0</v>
      </c>
      <c r="AJ27" s="167">
        <v>8</v>
      </c>
      <c r="AK27" s="167">
        <v>0</v>
      </c>
      <c r="AL27" s="167">
        <v>0</v>
      </c>
      <c r="AM27" s="167">
        <v>1</v>
      </c>
      <c r="AN27" s="167">
        <v>4</v>
      </c>
      <c r="AO27" s="167">
        <v>1</v>
      </c>
      <c r="AP27" s="167">
        <v>3</v>
      </c>
      <c r="AQ27" s="167">
        <v>0</v>
      </c>
      <c r="AR27" s="167">
        <v>0</v>
      </c>
      <c r="AS27" s="185">
        <v>0</v>
      </c>
      <c r="AT27" s="167">
        <v>0</v>
      </c>
      <c r="AU27" s="167">
        <v>0</v>
      </c>
      <c r="AV27" s="167">
        <v>0</v>
      </c>
      <c r="AW27" s="185">
        <v>0</v>
      </c>
      <c r="AX27" s="167">
        <v>0</v>
      </c>
      <c r="AY27" s="167">
        <v>0</v>
      </c>
      <c r="AZ27" s="167">
        <v>0</v>
      </c>
      <c r="BA27" s="167">
        <v>1</v>
      </c>
      <c r="BB27" s="167">
        <v>0</v>
      </c>
      <c r="BC27" s="167">
        <v>1</v>
      </c>
      <c r="BD27" s="167">
        <v>0</v>
      </c>
      <c r="BE27" s="167">
        <v>0</v>
      </c>
      <c r="BF27" s="167">
        <v>1</v>
      </c>
      <c r="BG27" s="167">
        <v>0</v>
      </c>
      <c r="BH27" s="167">
        <v>0</v>
      </c>
      <c r="BI27" s="186" t="s">
        <v>594</v>
      </c>
    </row>
    <row r="28" spans="2:61" ht="15.75" customHeight="1">
      <c r="B28" s="180"/>
      <c r="C28" s="169"/>
      <c r="D28" s="169"/>
      <c r="E28" s="166"/>
      <c r="F28" s="171"/>
      <c r="G28" s="171"/>
      <c r="H28" s="166"/>
      <c r="I28" s="171"/>
      <c r="J28" s="171"/>
      <c r="K28" s="166"/>
      <c r="L28" s="171"/>
      <c r="M28" s="171"/>
      <c r="N28" s="170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52"/>
    </row>
    <row r="29" spans="1:61" ht="15.75" customHeight="1">
      <c r="A29" s="163" t="s">
        <v>595</v>
      </c>
      <c r="B29" s="164">
        <f aca="true" t="shared" si="22" ref="B29:G29">SUM(B30:B34)</f>
        <v>197</v>
      </c>
      <c r="C29" s="165">
        <f t="shared" si="22"/>
        <v>116</v>
      </c>
      <c r="D29" s="165">
        <f t="shared" si="22"/>
        <v>81</v>
      </c>
      <c r="E29" s="166">
        <f t="shared" si="22"/>
        <v>134</v>
      </c>
      <c r="F29" s="167">
        <f t="shared" si="22"/>
        <v>71</v>
      </c>
      <c r="G29" s="167">
        <f t="shared" si="22"/>
        <v>63</v>
      </c>
      <c r="H29" s="168">
        <f aca="true" t="shared" si="23" ref="H29:J30">E29/B29</f>
        <v>0.6802030456852792</v>
      </c>
      <c r="I29" s="168">
        <f t="shared" si="23"/>
        <v>0.6120689655172413</v>
      </c>
      <c r="J29" s="168">
        <f t="shared" si="23"/>
        <v>0.7777777777777778</v>
      </c>
      <c r="K29" s="166">
        <f aca="true" t="shared" si="24" ref="K29:AP29">SUM(K30:K34)</f>
        <v>63</v>
      </c>
      <c r="L29" s="167">
        <f t="shared" si="24"/>
        <v>45</v>
      </c>
      <c r="M29" s="167">
        <f t="shared" si="24"/>
        <v>18</v>
      </c>
      <c r="N29" s="166">
        <f t="shared" si="24"/>
        <v>0</v>
      </c>
      <c r="O29" s="167">
        <f t="shared" si="24"/>
        <v>0</v>
      </c>
      <c r="P29" s="167">
        <f t="shared" si="24"/>
        <v>0</v>
      </c>
      <c r="Q29" s="167">
        <f t="shared" si="24"/>
        <v>0</v>
      </c>
      <c r="R29" s="167">
        <f t="shared" si="24"/>
        <v>0</v>
      </c>
      <c r="S29" s="167">
        <f t="shared" si="24"/>
        <v>0</v>
      </c>
      <c r="T29" s="167">
        <f t="shared" si="24"/>
        <v>0</v>
      </c>
      <c r="U29" s="167">
        <f t="shared" si="24"/>
        <v>0</v>
      </c>
      <c r="V29" s="167">
        <f t="shared" si="24"/>
        <v>0</v>
      </c>
      <c r="W29" s="167">
        <f t="shared" si="24"/>
        <v>0</v>
      </c>
      <c r="X29" s="167">
        <f t="shared" si="24"/>
        <v>0</v>
      </c>
      <c r="Y29" s="167">
        <f t="shared" si="24"/>
        <v>3</v>
      </c>
      <c r="Z29" s="167">
        <f t="shared" si="24"/>
        <v>9</v>
      </c>
      <c r="AA29" s="167">
        <f t="shared" si="24"/>
        <v>2</v>
      </c>
      <c r="AB29" s="167">
        <f t="shared" si="24"/>
        <v>0</v>
      </c>
      <c r="AC29" s="167">
        <f t="shared" si="24"/>
        <v>0</v>
      </c>
      <c r="AD29" s="167">
        <f t="shared" si="24"/>
        <v>0</v>
      </c>
      <c r="AE29" s="167">
        <f t="shared" si="24"/>
        <v>0</v>
      </c>
      <c r="AF29" s="167">
        <f t="shared" si="24"/>
        <v>0</v>
      </c>
      <c r="AG29" s="167">
        <f t="shared" si="24"/>
        <v>0</v>
      </c>
      <c r="AH29" s="167">
        <f t="shared" si="24"/>
        <v>0</v>
      </c>
      <c r="AI29" s="167">
        <f t="shared" si="24"/>
        <v>0</v>
      </c>
      <c r="AJ29" s="167">
        <f t="shared" si="24"/>
        <v>16</v>
      </c>
      <c r="AK29" s="167">
        <f t="shared" si="24"/>
        <v>0</v>
      </c>
      <c r="AL29" s="167">
        <f t="shared" si="24"/>
        <v>0</v>
      </c>
      <c r="AM29" s="167">
        <f t="shared" si="24"/>
        <v>4</v>
      </c>
      <c r="AN29" s="167">
        <f t="shared" si="24"/>
        <v>8</v>
      </c>
      <c r="AO29" s="167">
        <f t="shared" si="24"/>
        <v>1</v>
      </c>
      <c r="AP29" s="167">
        <f t="shared" si="24"/>
        <v>0</v>
      </c>
      <c r="AQ29" s="167">
        <f aca="true" t="shared" si="25" ref="AQ29:BH29">SUM(AQ30:AQ34)</f>
        <v>0</v>
      </c>
      <c r="AR29" s="167">
        <f t="shared" si="25"/>
        <v>0</v>
      </c>
      <c r="AS29" s="167">
        <f t="shared" si="25"/>
        <v>0</v>
      </c>
      <c r="AT29" s="167">
        <f t="shared" si="25"/>
        <v>0</v>
      </c>
      <c r="AU29" s="167">
        <f t="shared" si="25"/>
        <v>0</v>
      </c>
      <c r="AV29" s="167">
        <f t="shared" si="25"/>
        <v>1</v>
      </c>
      <c r="AW29" s="167">
        <f t="shared" si="25"/>
        <v>0</v>
      </c>
      <c r="AX29" s="167">
        <f t="shared" si="25"/>
        <v>1</v>
      </c>
      <c r="AY29" s="167">
        <f t="shared" si="25"/>
        <v>0</v>
      </c>
      <c r="AZ29" s="167">
        <f t="shared" si="25"/>
        <v>0</v>
      </c>
      <c r="BA29" s="167">
        <f t="shared" si="25"/>
        <v>4</v>
      </c>
      <c r="BB29" s="167">
        <f t="shared" si="25"/>
        <v>0</v>
      </c>
      <c r="BC29" s="167">
        <f t="shared" si="25"/>
        <v>4</v>
      </c>
      <c r="BD29" s="167">
        <f t="shared" si="25"/>
        <v>1</v>
      </c>
      <c r="BE29" s="167">
        <f t="shared" si="25"/>
        <v>0</v>
      </c>
      <c r="BF29" s="167">
        <f t="shared" si="25"/>
        <v>9</v>
      </c>
      <c r="BG29" s="167">
        <f t="shared" si="25"/>
        <v>0</v>
      </c>
      <c r="BH29" s="167">
        <f t="shared" si="25"/>
        <v>0</v>
      </c>
      <c r="BI29" s="156" t="s">
        <v>596</v>
      </c>
    </row>
    <row r="30" spans="1:61" ht="15.75" customHeight="1">
      <c r="A30" s="172" t="s">
        <v>597</v>
      </c>
      <c r="B30" s="164">
        <f>SUM(SUM(C30:D30))</f>
        <v>164</v>
      </c>
      <c r="C30" s="169">
        <v>109</v>
      </c>
      <c r="D30" s="169">
        <v>55</v>
      </c>
      <c r="E30" s="166">
        <f>SUM(SUM(F30:G30))</f>
        <v>104</v>
      </c>
      <c r="F30" s="171">
        <f aca="true" t="shared" si="26" ref="F30:G34">C30-L30</f>
        <v>65</v>
      </c>
      <c r="G30" s="171">
        <f t="shared" si="26"/>
        <v>39</v>
      </c>
      <c r="H30" s="173">
        <f t="shared" si="23"/>
        <v>0.6341463414634146</v>
      </c>
      <c r="I30" s="173">
        <f t="shared" si="23"/>
        <v>0.5963302752293578</v>
      </c>
      <c r="J30" s="173">
        <f t="shared" si="23"/>
        <v>0.7090909090909091</v>
      </c>
      <c r="K30" s="166">
        <f>SUM(N30:BH30)</f>
        <v>60</v>
      </c>
      <c r="L30" s="171">
        <v>44</v>
      </c>
      <c r="M30" s="171">
        <v>16</v>
      </c>
      <c r="N30" s="170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3</v>
      </c>
      <c r="Z30" s="171">
        <v>9</v>
      </c>
      <c r="AA30" s="171">
        <v>2</v>
      </c>
      <c r="AB30" s="171">
        <v>0</v>
      </c>
      <c r="AC30" s="171">
        <v>0</v>
      </c>
      <c r="AD30" s="171">
        <v>0</v>
      </c>
      <c r="AE30" s="171">
        <v>0</v>
      </c>
      <c r="AF30" s="171">
        <v>0</v>
      </c>
      <c r="AG30" s="171">
        <v>0</v>
      </c>
      <c r="AH30" s="171">
        <v>0</v>
      </c>
      <c r="AI30" s="171">
        <v>0</v>
      </c>
      <c r="AJ30" s="171">
        <v>16</v>
      </c>
      <c r="AK30" s="174">
        <v>0</v>
      </c>
      <c r="AL30" s="171">
        <v>0</v>
      </c>
      <c r="AM30" s="171">
        <v>4</v>
      </c>
      <c r="AN30" s="171">
        <v>8</v>
      </c>
      <c r="AO30" s="171">
        <v>1</v>
      </c>
      <c r="AP30" s="171">
        <v>0</v>
      </c>
      <c r="AQ30" s="171">
        <v>0</v>
      </c>
      <c r="AR30" s="171">
        <v>0</v>
      </c>
      <c r="AS30" s="171">
        <v>0</v>
      </c>
      <c r="AT30" s="171">
        <v>0</v>
      </c>
      <c r="AU30" s="171">
        <v>0</v>
      </c>
      <c r="AV30" s="171">
        <v>1</v>
      </c>
      <c r="AW30" s="171">
        <v>0</v>
      </c>
      <c r="AX30" s="171">
        <v>1</v>
      </c>
      <c r="AY30" s="171">
        <v>0</v>
      </c>
      <c r="AZ30" s="171">
        <v>0</v>
      </c>
      <c r="BA30" s="171">
        <v>2</v>
      </c>
      <c r="BB30" s="171">
        <v>0</v>
      </c>
      <c r="BC30" s="171">
        <v>4</v>
      </c>
      <c r="BD30" s="171">
        <v>1</v>
      </c>
      <c r="BE30" s="167">
        <v>0</v>
      </c>
      <c r="BF30" s="171">
        <v>8</v>
      </c>
      <c r="BG30" s="171">
        <v>0</v>
      </c>
      <c r="BH30" s="171">
        <v>0</v>
      </c>
      <c r="BI30" s="186" t="s">
        <v>44</v>
      </c>
    </row>
    <row r="31" spans="1:61" ht="15.75" customHeight="1">
      <c r="A31" s="172" t="s">
        <v>598</v>
      </c>
      <c r="B31" s="164">
        <f>SUM(SUM(C31:D31))</f>
        <v>0</v>
      </c>
      <c r="C31" s="177">
        <v>0</v>
      </c>
      <c r="D31" s="177">
        <v>0</v>
      </c>
      <c r="E31" s="166">
        <f>SUM(SUM(F31:G31))</f>
        <v>0</v>
      </c>
      <c r="F31" s="171">
        <f t="shared" si="26"/>
        <v>0</v>
      </c>
      <c r="G31" s="171">
        <f t="shared" si="26"/>
        <v>0</v>
      </c>
      <c r="H31" s="184">
        <f>SUM(SUM(I31:J31))</f>
        <v>0</v>
      </c>
      <c r="I31" s="171">
        <f>F31-O31</f>
        <v>0</v>
      </c>
      <c r="J31" s="171">
        <f>G31-P31</f>
        <v>0</v>
      </c>
      <c r="K31" s="166">
        <f>SUM(N31:BH31)</f>
        <v>0</v>
      </c>
      <c r="L31" s="167">
        <v>0</v>
      </c>
      <c r="M31" s="167">
        <v>0</v>
      </c>
      <c r="N31" s="166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85">
        <v>0</v>
      </c>
      <c r="AD31" s="185">
        <v>0</v>
      </c>
      <c r="AE31" s="185">
        <v>0</v>
      </c>
      <c r="AF31" s="185">
        <v>0</v>
      </c>
      <c r="AG31" s="167">
        <v>0</v>
      </c>
      <c r="AH31" s="167">
        <v>0</v>
      </c>
      <c r="AI31" s="167">
        <v>0</v>
      </c>
      <c r="AJ31" s="167">
        <v>0</v>
      </c>
      <c r="AK31" s="167">
        <v>0</v>
      </c>
      <c r="AL31" s="167">
        <v>0</v>
      </c>
      <c r="AM31" s="167">
        <v>0</v>
      </c>
      <c r="AN31" s="167">
        <v>0</v>
      </c>
      <c r="AO31" s="167">
        <v>0</v>
      </c>
      <c r="AP31" s="167">
        <v>0</v>
      </c>
      <c r="AQ31" s="167">
        <v>0</v>
      </c>
      <c r="AR31" s="167">
        <v>0</v>
      </c>
      <c r="AS31" s="185">
        <v>0</v>
      </c>
      <c r="AT31" s="167">
        <v>0</v>
      </c>
      <c r="AU31" s="167">
        <v>0</v>
      </c>
      <c r="AV31" s="167">
        <v>0</v>
      </c>
      <c r="AW31" s="185">
        <v>0</v>
      </c>
      <c r="AX31" s="167">
        <v>0</v>
      </c>
      <c r="AY31" s="167">
        <v>0</v>
      </c>
      <c r="AZ31" s="167">
        <v>0</v>
      </c>
      <c r="BA31" s="167">
        <v>0</v>
      </c>
      <c r="BB31" s="167">
        <v>0</v>
      </c>
      <c r="BC31" s="167">
        <v>0</v>
      </c>
      <c r="BD31" s="167">
        <v>0</v>
      </c>
      <c r="BE31" s="167">
        <v>0</v>
      </c>
      <c r="BF31" s="167">
        <v>0</v>
      </c>
      <c r="BG31" s="167">
        <v>0</v>
      </c>
      <c r="BH31" s="167">
        <v>0</v>
      </c>
      <c r="BI31" s="186" t="s">
        <v>45</v>
      </c>
    </row>
    <row r="32" spans="1:61" ht="15.75" customHeight="1">
      <c r="A32" s="172" t="s">
        <v>599</v>
      </c>
      <c r="B32" s="164">
        <f>SUM(SUM(C32:D32))</f>
        <v>33</v>
      </c>
      <c r="C32" s="169">
        <v>7</v>
      </c>
      <c r="D32" s="169">
        <v>26</v>
      </c>
      <c r="E32" s="166">
        <f>SUM(SUM(F32:G32))</f>
        <v>30</v>
      </c>
      <c r="F32" s="171">
        <f t="shared" si="26"/>
        <v>6</v>
      </c>
      <c r="G32" s="171">
        <f t="shared" si="26"/>
        <v>24</v>
      </c>
      <c r="H32" s="173">
        <f>E32/B32</f>
        <v>0.9090909090909091</v>
      </c>
      <c r="I32" s="173">
        <f>F32/C32</f>
        <v>0.8571428571428571</v>
      </c>
      <c r="J32" s="173">
        <f>G32/D32</f>
        <v>0.9230769230769231</v>
      </c>
      <c r="K32" s="166">
        <f>SUM(N32:BH32)</f>
        <v>3</v>
      </c>
      <c r="L32" s="171">
        <v>1</v>
      </c>
      <c r="M32" s="171">
        <v>2</v>
      </c>
      <c r="N32" s="166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85">
        <v>0</v>
      </c>
      <c r="AD32" s="185">
        <v>0</v>
      </c>
      <c r="AE32" s="185">
        <v>0</v>
      </c>
      <c r="AF32" s="185">
        <v>0</v>
      </c>
      <c r="AG32" s="167">
        <v>0</v>
      </c>
      <c r="AH32" s="167">
        <v>0</v>
      </c>
      <c r="AI32" s="167">
        <v>0</v>
      </c>
      <c r="AJ32" s="167">
        <v>0</v>
      </c>
      <c r="AK32" s="167">
        <v>0</v>
      </c>
      <c r="AL32" s="167">
        <v>0</v>
      </c>
      <c r="AM32" s="167">
        <v>0</v>
      </c>
      <c r="AN32" s="167">
        <v>0</v>
      </c>
      <c r="AO32" s="167">
        <v>0</v>
      </c>
      <c r="AP32" s="167">
        <v>0</v>
      </c>
      <c r="AQ32" s="167">
        <v>0</v>
      </c>
      <c r="AR32" s="167">
        <v>0</v>
      </c>
      <c r="AS32" s="185">
        <v>0</v>
      </c>
      <c r="AT32" s="167">
        <v>0</v>
      </c>
      <c r="AU32" s="167">
        <v>0</v>
      </c>
      <c r="AV32" s="167">
        <v>0</v>
      </c>
      <c r="AW32" s="185">
        <v>0</v>
      </c>
      <c r="AX32" s="167">
        <v>0</v>
      </c>
      <c r="AY32" s="167">
        <v>0</v>
      </c>
      <c r="AZ32" s="167">
        <v>0</v>
      </c>
      <c r="BA32" s="167">
        <v>2</v>
      </c>
      <c r="BB32" s="167">
        <v>0</v>
      </c>
      <c r="BC32" s="167">
        <v>0</v>
      </c>
      <c r="BD32" s="167">
        <v>0</v>
      </c>
      <c r="BE32" s="167">
        <v>0</v>
      </c>
      <c r="BF32" s="167">
        <v>1</v>
      </c>
      <c r="BG32" s="167">
        <v>0</v>
      </c>
      <c r="BH32" s="167">
        <v>0</v>
      </c>
      <c r="BI32" s="186" t="s">
        <v>47</v>
      </c>
    </row>
    <row r="33" spans="1:61" ht="15.75" customHeight="1">
      <c r="A33" s="172" t="s">
        <v>600</v>
      </c>
      <c r="B33" s="164">
        <f>SUM(SUM(C33:D33))</f>
        <v>0</v>
      </c>
      <c r="C33" s="177">
        <v>0</v>
      </c>
      <c r="D33" s="177">
        <v>0</v>
      </c>
      <c r="E33" s="166">
        <f>SUM(SUM(F33:G33))</f>
        <v>0</v>
      </c>
      <c r="F33" s="171">
        <f t="shared" si="26"/>
        <v>0</v>
      </c>
      <c r="G33" s="171">
        <f t="shared" si="26"/>
        <v>0</v>
      </c>
      <c r="H33" s="184">
        <f>SUM(SUM(I33:J33))</f>
        <v>0</v>
      </c>
      <c r="I33" s="171">
        <f>F33-O33</f>
        <v>0</v>
      </c>
      <c r="J33" s="171">
        <f>G33-P33</f>
        <v>0</v>
      </c>
      <c r="K33" s="166">
        <f>SUM(N33:BH33)</f>
        <v>0</v>
      </c>
      <c r="L33" s="167">
        <v>0</v>
      </c>
      <c r="M33" s="167">
        <v>0</v>
      </c>
      <c r="N33" s="166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85">
        <v>0</v>
      </c>
      <c r="AD33" s="185">
        <v>0</v>
      </c>
      <c r="AE33" s="185">
        <v>0</v>
      </c>
      <c r="AF33" s="185">
        <v>0</v>
      </c>
      <c r="AG33" s="167">
        <v>0</v>
      </c>
      <c r="AH33" s="167">
        <v>0</v>
      </c>
      <c r="AI33" s="167">
        <v>0</v>
      </c>
      <c r="AJ33" s="167">
        <v>0</v>
      </c>
      <c r="AK33" s="167">
        <v>0</v>
      </c>
      <c r="AL33" s="167">
        <v>0</v>
      </c>
      <c r="AM33" s="167">
        <v>0</v>
      </c>
      <c r="AN33" s="167">
        <v>0</v>
      </c>
      <c r="AO33" s="167">
        <v>0</v>
      </c>
      <c r="AP33" s="167">
        <v>0</v>
      </c>
      <c r="AQ33" s="167">
        <v>0</v>
      </c>
      <c r="AR33" s="167">
        <v>0</v>
      </c>
      <c r="AS33" s="185">
        <v>0</v>
      </c>
      <c r="AT33" s="167">
        <v>0</v>
      </c>
      <c r="AU33" s="167">
        <v>0</v>
      </c>
      <c r="AV33" s="167">
        <v>0</v>
      </c>
      <c r="AW33" s="185">
        <v>0</v>
      </c>
      <c r="AX33" s="167">
        <v>0</v>
      </c>
      <c r="AY33" s="167">
        <v>0</v>
      </c>
      <c r="AZ33" s="167">
        <v>0</v>
      </c>
      <c r="BA33" s="167">
        <v>0</v>
      </c>
      <c r="BB33" s="167">
        <v>0</v>
      </c>
      <c r="BC33" s="167">
        <v>0</v>
      </c>
      <c r="BD33" s="167">
        <v>0</v>
      </c>
      <c r="BE33" s="167">
        <v>0</v>
      </c>
      <c r="BF33" s="167">
        <v>0</v>
      </c>
      <c r="BG33" s="167">
        <v>0</v>
      </c>
      <c r="BH33" s="167">
        <v>0</v>
      </c>
      <c r="BI33" s="186" t="s">
        <v>49</v>
      </c>
    </row>
    <row r="34" spans="1:61" ht="15.75" customHeight="1">
      <c r="A34" s="172" t="s">
        <v>601</v>
      </c>
      <c r="B34" s="164">
        <f>SUM(SUM(C34:D34))</f>
        <v>0</v>
      </c>
      <c r="C34" s="177">
        <v>0</v>
      </c>
      <c r="D34" s="169">
        <v>0</v>
      </c>
      <c r="E34" s="166">
        <f>SUM(SUM(F34:G34))</f>
        <v>0</v>
      </c>
      <c r="F34" s="171">
        <f t="shared" si="26"/>
        <v>0</v>
      </c>
      <c r="G34" s="171">
        <f t="shared" si="26"/>
        <v>0</v>
      </c>
      <c r="H34" s="184">
        <f>SUM(SUM(I34:J34))</f>
        <v>0</v>
      </c>
      <c r="I34" s="171">
        <f>F34-O34</f>
        <v>0</v>
      </c>
      <c r="J34" s="171">
        <f>G34-P34</f>
        <v>0</v>
      </c>
      <c r="K34" s="166">
        <f>SUM(N34:BH34)</f>
        <v>0</v>
      </c>
      <c r="L34" s="167">
        <v>0</v>
      </c>
      <c r="M34" s="171">
        <v>0</v>
      </c>
      <c r="N34" s="166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  <c r="AB34" s="167">
        <v>0</v>
      </c>
      <c r="AC34" s="185">
        <v>0</v>
      </c>
      <c r="AD34" s="185">
        <v>0</v>
      </c>
      <c r="AE34" s="185">
        <v>0</v>
      </c>
      <c r="AF34" s="185">
        <v>0</v>
      </c>
      <c r="AG34" s="167">
        <v>0</v>
      </c>
      <c r="AH34" s="167">
        <v>0</v>
      </c>
      <c r="AI34" s="167">
        <v>0</v>
      </c>
      <c r="AJ34" s="167">
        <v>0</v>
      </c>
      <c r="AK34" s="167">
        <v>0</v>
      </c>
      <c r="AL34" s="167">
        <v>0</v>
      </c>
      <c r="AM34" s="167">
        <v>0</v>
      </c>
      <c r="AN34" s="167">
        <v>0</v>
      </c>
      <c r="AO34" s="167">
        <v>0</v>
      </c>
      <c r="AP34" s="167">
        <v>0</v>
      </c>
      <c r="AQ34" s="167">
        <v>0</v>
      </c>
      <c r="AR34" s="167">
        <v>0</v>
      </c>
      <c r="AS34" s="185">
        <v>0</v>
      </c>
      <c r="AT34" s="167">
        <v>0</v>
      </c>
      <c r="AU34" s="167">
        <v>0</v>
      </c>
      <c r="AV34" s="167">
        <v>0</v>
      </c>
      <c r="AW34" s="185">
        <v>0</v>
      </c>
      <c r="AX34" s="167">
        <v>0</v>
      </c>
      <c r="AY34" s="167">
        <v>0</v>
      </c>
      <c r="AZ34" s="167">
        <v>0</v>
      </c>
      <c r="BA34" s="167">
        <v>0</v>
      </c>
      <c r="BB34" s="167">
        <v>0</v>
      </c>
      <c r="BC34" s="167">
        <v>0</v>
      </c>
      <c r="BD34" s="167">
        <v>0</v>
      </c>
      <c r="BE34" s="167">
        <v>0</v>
      </c>
      <c r="BF34" s="167">
        <v>0</v>
      </c>
      <c r="BG34" s="167">
        <v>0</v>
      </c>
      <c r="BH34" s="167">
        <v>0</v>
      </c>
      <c r="BI34" s="186" t="s">
        <v>51</v>
      </c>
    </row>
    <row r="35" spans="2:61" ht="15.75" customHeight="1">
      <c r="B35" s="180"/>
      <c r="C35" s="177"/>
      <c r="D35" s="177"/>
      <c r="E35" s="166"/>
      <c r="F35" s="167"/>
      <c r="G35" s="167"/>
      <c r="H35" s="166"/>
      <c r="I35" s="167"/>
      <c r="J35" s="167"/>
      <c r="K35" s="166"/>
      <c r="L35" s="167"/>
      <c r="M35" s="167"/>
      <c r="N35" s="166"/>
      <c r="O35" s="185"/>
      <c r="P35" s="185"/>
      <c r="Q35" s="185"/>
      <c r="R35" s="185"/>
      <c r="S35" s="185"/>
      <c r="T35" s="185"/>
      <c r="U35" s="167"/>
      <c r="V35" s="185"/>
      <c r="W35" s="167"/>
      <c r="X35" s="167"/>
      <c r="Y35" s="167"/>
      <c r="Z35" s="167"/>
      <c r="AA35" s="167"/>
      <c r="AB35" s="185"/>
      <c r="AC35" s="185"/>
      <c r="AD35" s="185"/>
      <c r="AE35" s="185"/>
      <c r="AF35" s="167"/>
      <c r="AG35" s="185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85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85"/>
      <c r="BI35" s="152"/>
    </row>
    <row r="36" spans="1:61" ht="15.75" customHeight="1">
      <c r="A36" s="163" t="s">
        <v>306</v>
      </c>
      <c r="B36" s="182">
        <f aca="true" t="shared" si="27" ref="B36:G36">SUM(B37:B39)</f>
        <v>63</v>
      </c>
      <c r="C36" s="183">
        <f t="shared" si="27"/>
        <v>36</v>
      </c>
      <c r="D36" s="183">
        <f t="shared" si="27"/>
        <v>27</v>
      </c>
      <c r="E36" s="170">
        <f t="shared" si="27"/>
        <v>44</v>
      </c>
      <c r="F36" s="171">
        <f t="shared" si="27"/>
        <v>21</v>
      </c>
      <c r="G36" s="171">
        <f t="shared" si="27"/>
        <v>23</v>
      </c>
      <c r="H36" s="168">
        <f aca="true" t="shared" si="28" ref="H36:J37">E36/B36</f>
        <v>0.6984126984126984</v>
      </c>
      <c r="I36" s="168">
        <f t="shared" si="28"/>
        <v>0.5833333333333334</v>
      </c>
      <c r="J36" s="168">
        <f t="shared" si="28"/>
        <v>0.8518518518518519</v>
      </c>
      <c r="K36" s="170">
        <f aca="true" t="shared" si="29" ref="K36:AP36">SUM(K37:K39)</f>
        <v>19</v>
      </c>
      <c r="L36" s="171">
        <f t="shared" si="29"/>
        <v>15</v>
      </c>
      <c r="M36" s="171">
        <f t="shared" si="29"/>
        <v>4</v>
      </c>
      <c r="N36" s="170">
        <f t="shared" si="29"/>
        <v>0</v>
      </c>
      <c r="O36" s="171">
        <f t="shared" si="29"/>
        <v>0</v>
      </c>
      <c r="P36" s="171">
        <f t="shared" si="29"/>
        <v>0</v>
      </c>
      <c r="Q36" s="171">
        <f t="shared" si="29"/>
        <v>0</v>
      </c>
      <c r="R36" s="171">
        <f t="shared" si="29"/>
        <v>0</v>
      </c>
      <c r="S36" s="171">
        <f t="shared" si="29"/>
        <v>0</v>
      </c>
      <c r="T36" s="171">
        <f t="shared" si="29"/>
        <v>0</v>
      </c>
      <c r="U36" s="171">
        <f t="shared" si="29"/>
        <v>1</v>
      </c>
      <c r="V36" s="171">
        <f t="shared" si="29"/>
        <v>0</v>
      </c>
      <c r="W36" s="171">
        <f t="shared" si="29"/>
        <v>0</v>
      </c>
      <c r="X36" s="171">
        <f t="shared" si="29"/>
        <v>0</v>
      </c>
      <c r="Y36" s="171">
        <f t="shared" si="29"/>
        <v>0</v>
      </c>
      <c r="Z36" s="171">
        <f t="shared" si="29"/>
        <v>1</v>
      </c>
      <c r="AA36" s="171">
        <f t="shared" si="29"/>
        <v>1</v>
      </c>
      <c r="AB36" s="171">
        <f t="shared" si="29"/>
        <v>0</v>
      </c>
      <c r="AC36" s="171">
        <f t="shared" si="29"/>
        <v>0</v>
      </c>
      <c r="AD36" s="171">
        <f t="shared" si="29"/>
        <v>0</v>
      </c>
      <c r="AE36" s="171">
        <f t="shared" si="29"/>
        <v>0</v>
      </c>
      <c r="AF36" s="171">
        <f t="shared" si="29"/>
        <v>0</v>
      </c>
      <c r="AG36" s="171">
        <f t="shared" si="29"/>
        <v>0</v>
      </c>
      <c r="AH36" s="171">
        <f t="shared" si="29"/>
        <v>0</v>
      </c>
      <c r="AI36" s="171">
        <f t="shared" si="29"/>
        <v>1</v>
      </c>
      <c r="AJ36" s="171">
        <f t="shared" si="29"/>
        <v>1</v>
      </c>
      <c r="AK36" s="171">
        <f t="shared" si="29"/>
        <v>0</v>
      </c>
      <c r="AL36" s="171">
        <f t="shared" si="29"/>
        <v>0</v>
      </c>
      <c r="AM36" s="171">
        <f t="shared" si="29"/>
        <v>1</v>
      </c>
      <c r="AN36" s="171">
        <f t="shared" si="29"/>
        <v>3</v>
      </c>
      <c r="AO36" s="171">
        <f t="shared" si="29"/>
        <v>0</v>
      </c>
      <c r="AP36" s="171">
        <f t="shared" si="29"/>
        <v>0</v>
      </c>
      <c r="AQ36" s="171">
        <f aca="true" t="shared" si="30" ref="AQ36:BH36">SUM(AQ37:AQ39)</f>
        <v>0</v>
      </c>
      <c r="AR36" s="171">
        <f t="shared" si="30"/>
        <v>0</v>
      </c>
      <c r="AS36" s="171">
        <f t="shared" si="30"/>
        <v>1</v>
      </c>
      <c r="AT36" s="171">
        <f t="shared" si="30"/>
        <v>0</v>
      </c>
      <c r="AU36" s="171">
        <f t="shared" si="30"/>
        <v>1</v>
      </c>
      <c r="AV36" s="171">
        <f t="shared" si="30"/>
        <v>0</v>
      </c>
      <c r="AW36" s="171">
        <f t="shared" si="30"/>
        <v>0</v>
      </c>
      <c r="AX36" s="171">
        <f t="shared" si="30"/>
        <v>0</v>
      </c>
      <c r="AY36" s="171">
        <f t="shared" si="30"/>
        <v>0</v>
      </c>
      <c r="AZ36" s="171">
        <f t="shared" si="30"/>
        <v>0</v>
      </c>
      <c r="BA36" s="171">
        <f t="shared" si="30"/>
        <v>2</v>
      </c>
      <c r="BB36" s="171">
        <f t="shared" si="30"/>
        <v>0</v>
      </c>
      <c r="BC36" s="171">
        <f t="shared" si="30"/>
        <v>0</v>
      </c>
      <c r="BD36" s="171">
        <f t="shared" si="30"/>
        <v>3</v>
      </c>
      <c r="BE36" s="171">
        <f t="shared" si="30"/>
        <v>0</v>
      </c>
      <c r="BF36" s="171">
        <f t="shared" si="30"/>
        <v>3</v>
      </c>
      <c r="BG36" s="171">
        <f t="shared" si="30"/>
        <v>0</v>
      </c>
      <c r="BH36" s="171">
        <f t="shared" si="30"/>
        <v>0</v>
      </c>
      <c r="BI36" s="156" t="s">
        <v>602</v>
      </c>
    </row>
    <row r="37" spans="1:61" ht="15.75" customHeight="1">
      <c r="A37" s="172" t="s">
        <v>603</v>
      </c>
      <c r="B37" s="164">
        <f>SUM(SUM(C37:D37))</f>
        <v>63</v>
      </c>
      <c r="C37" s="177">
        <v>36</v>
      </c>
      <c r="D37" s="177">
        <v>27</v>
      </c>
      <c r="E37" s="166">
        <f>SUM(SUM(F37:G37))</f>
        <v>44</v>
      </c>
      <c r="F37" s="171">
        <f aca="true" t="shared" si="31" ref="F37:G39">C37-L37</f>
        <v>21</v>
      </c>
      <c r="G37" s="171">
        <f t="shared" si="31"/>
        <v>23</v>
      </c>
      <c r="H37" s="173">
        <f t="shared" si="28"/>
        <v>0.6984126984126984</v>
      </c>
      <c r="I37" s="173">
        <f t="shared" si="28"/>
        <v>0.5833333333333334</v>
      </c>
      <c r="J37" s="173">
        <f t="shared" si="28"/>
        <v>0.8518518518518519</v>
      </c>
      <c r="K37" s="166">
        <f>SUM(N37:BH37)</f>
        <v>19</v>
      </c>
      <c r="L37" s="167">
        <v>15</v>
      </c>
      <c r="M37" s="167">
        <v>4</v>
      </c>
      <c r="N37" s="166">
        <v>0</v>
      </c>
      <c r="O37" s="185">
        <v>0</v>
      </c>
      <c r="P37" s="185">
        <v>0</v>
      </c>
      <c r="Q37" s="185">
        <v>0</v>
      </c>
      <c r="R37" s="185">
        <v>0</v>
      </c>
      <c r="S37" s="185">
        <v>0</v>
      </c>
      <c r="T37" s="185">
        <v>0</v>
      </c>
      <c r="U37" s="167">
        <v>1</v>
      </c>
      <c r="V37" s="167">
        <v>0</v>
      </c>
      <c r="W37" s="167">
        <v>0</v>
      </c>
      <c r="X37" s="167">
        <v>0</v>
      </c>
      <c r="Y37" s="167">
        <v>0</v>
      </c>
      <c r="Z37" s="167">
        <v>1</v>
      </c>
      <c r="AA37" s="167">
        <v>1</v>
      </c>
      <c r="AB37" s="167">
        <v>0</v>
      </c>
      <c r="AC37" s="185">
        <v>0</v>
      </c>
      <c r="AD37" s="185">
        <v>0</v>
      </c>
      <c r="AE37" s="185">
        <v>0</v>
      </c>
      <c r="AF37" s="185">
        <v>0</v>
      </c>
      <c r="AG37" s="167">
        <v>0</v>
      </c>
      <c r="AH37" s="167">
        <v>0</v>
      </c>
      <c r="AI37" s="167">
        <v>1</v>
      </c>
      <c r="AJ37" s="167">
        <v>1</v>
      </c>
      <c r="AK37" s="167">
        <v>0</v>
      </c>
      <c r="AL37" s="167">
        <v>0</v>
      </c>
      <c r="AM37" s="167">
        <v>1</v>
      </c>
      <c r="AN37" s="167">
        <v>3</v>
      </c>
      <c r="AO37" s="167">
        <v>0</v>
      </c>
      <c r="AP37" s="167">
        <v>0</v>
      </c>
      <c r="AQ37" s="167">
        <v>0</v>
      </c>
      <c r="AR37" s="167">
        <v>0</v>
      </c>
      <c r="AS37" s="185">
        <v>1</v>
      </c>
      <c r="AT37" s="167">
        <v>0</v>
      </c>
      <c r="AU37" s="167">
        <v>1</v>
      </c>
      <c r="AV37" s="167">
        <v>0</v>
      </c>
      <c r="AW37" s="185">
        <v>0</v>
      </c>
      <c r="AX37" s="167">
        <v>0</v>
      </c>
      <c r="AY37" s="167">
        <v>0</v>
      </c>
      <c r="AZ37" s="167">
        <v>0</v>
      </c>
      <c r="BA37" s="167">
        <v>2</v>
      </c>
      <c r="BB37" s="167">
        <v>0</v>
      </c>
      <c r="BC37" s="167">
        <v>0</v>
      </c>
      <c r="BD37" s="167">
        <v>3</v>
      </c>
      <c r="BE37" s="167">
        <v>0</v>
      </c>
      <c r="BF37" s="167">
        <v>3</v>
      </c>
      <c r="BG37" s="167">
        <v>0</v>
      </c>
      <c r="BH37" s="167">
        <v>0</v>
      </c>
      <c r="BI37" s="186" t="s">
        <v>53</v>
      </c>
    </row>
    <row r="38" spans="1:61" ht="15.75" customHeight="1">
      <c r="A38" s="172" t="s">
        <v>604</v>
      </c>
      <c r="B38" s="164">
        <f>SUM(SUM(C38:D38))</f>
        <v>0</v>
      </c>
      <c r="C38" s="169">
        <v>0</v>
      </c>
      <c r="D38" s="169">
        <v>0</v>
      </c>
      <c r="E38" s="166">
        <f>SUM(SUM(F38:G38))</f>
        <v>0</v>
      </c>
      <c r="F38" s="171">
        <f t="shared" si="31"/>
        <v>0</v>
      </c>
      <c r="G38" s="171">
        <f t="shared" si="31"/>
        <v>0</v>
      </c>
      <c r="H38" s="184">
        <f>SUM(SUM(I38:J38))</f>
        <v>0</v>
      </c>
      <c r="I38" s="171">
        <f>F38-O38</f>
        <v>0</v>
      </c>
      <c r="J38" s="171">
        <f>G38-P38</f>
        <v>0</v>
      </c>
      <c r="K38" s="166">
        <f>SUM(N38:BH38)</f>
        <v>0</v>
      </c>
      <c r="L38" s="171">
        <v>0</v>
      </c>
      <c r="M38" s="171">
        <v>0</v>
      </c>
      <c r="N38" s="166">
        <v>0</v>
      </c>
      <c r="O38" s="185">
        <v>0</v>
      </c>
      <c r="P38" s="185">
        <v>0</v>
      </c>
      <c r="Q38" s="185">
        <v>0</v>
      </c>
      <c r="R38" s="185">
        <v>0</v>
      </c>
      <c r="S38" s="185">
        <v>0</v>
      </c>
      <c r="T38" s="185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85">
        <v>0</v>
      </c>
      <c r="AD38" s="185">
        <v>0</v>
      </c>
      <c r="AE38" s="185">
        <v>0</v>
      </c>
      <c r="AF38" s="185">
        <v>0</v>
      </c>
      <c r="AG38" s="167">
        <v>0</v>
      </c>
      <c r="AH38" s="167">
        <v>0</v>
      </c>
      <c r="AI38" s="167">
        <v>0</v>
      </c>
      <c r="AJ38" s="167">
        <v>0</v>
      </c>
      <c r="AK38" s="167">
        <v>0</v>
      </c>
      <c r="AL38" s="167">
        <v>0</v>
      </c>
      <c r="AM38" s="167">
        <v>0</v>
      </c>
      <c r="AN38" s="167">
        <v>0</v>
      </c>
      <c r="AO38" s="167">
        <v>0</v>
      </c>
      <c r="AP38" s="167">
        <v>0</v>
      </c>
      <c r="AQ38" s="167">
        <v>0</v>
      </c>
      <c r="AR38" s="167">
        <v>0</v>
      </c>
      <c r="AS38" s="185">
        <v>0</v>
      </c>
      <c r="AT38" s="167">
        <v>0</v>
      </c>
      <c r="AU38" s="167">
        <v>0</v>
      </c>
      <c r="AV38" s="167">
        <v>0</v>
      </c>
      <c r="AW38" s="185">
        <v>0</v>
      </c>
      <c r="AX38" s="167">
        <v>0</v>
      </c>
      <c r="AY38" s="167">
        <v>0</v>
      </c>
      <c r="AZ38" s="167">
        <v>0</v>
      </c>
      <c r="BA38" s="167">
        <v>0</v>
      </c>
      <c r="BB38" s="167">
        <v>0</v>
      </c>
      <c r="BC38" s="167">
        <v>0</v>
      </c>
      <c r="BD38" s="167">
        <v>0</v>
      </c>
      <c r="BE38" s="167">
        <v>0</v>
      </c>
      <c r="BF38" s="167">
        <v>0</v>
      </c>
      <c r="BG38" s="167">
        <v>0</v>
      </c>
      <c r="BH38" s="167">
        <v>0</v>
      </c>
      <c r="BI38" s="186" t="s">
        <v>55</v>
      </c>
    </row>
    <row r="39" spans="1:61" ht="15.75" customHeight="1">
      <c r="A39" s="172" t="s">
        <v>605</v>
      </c>
      <c r="B39" s="164">
        <f>SUM(SUM(C39:D39))</f>
        <v>0</v>
      </c>
      <c r="C39" s="177">
        <v>0</v>
      </c>
      <c r="D39" s="177">
        <v>0</v>
      </c>
      <c r="E39" s="166">
        <f>SUM(SUM(F39:G39))</f>
        <v>0</v>
      </c>
      <c r="F39" s="171">
        <f t="shared" si="31"/>
        <v>0</v>
      </c>
      <c r="G39" s="171">
        <f t="shared" si="31"/>
        <v>0</v>
      </c>
      <c r="H39" s="184">
        <f>SUM(SUM(I39:J39))</f>
        <v>0</v>
      </c>
      <c r="I39" s="171">
        <f>F39-O39</f>
        <v>0</v>
      </c>
      <c r="J39" s="171">
        <f>G39-P39</f>
        <v>0</v>
      </c>
      <c r="K39" s="166">
        <f>SUM(N39:BH39)</f>
        <v>0</v>
      </c>
      <c r="L39" s="167">
        <v>0</v>
      </c>
      <c r="M39" s="167">
        <v>0</v>
      </c>
      <c r="N39" s="166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85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85">
        <v>0</v>
      </c>
      <c r="AD39" s="185">
        <v>0</v>
      </c>
      <c r="AE39" s="185">
        <v>0</v>
      </c>
      <c r="AF39" s="185">
        <v>0</v>
      </c>
      <c r="AG39" s="167">
        <v>0</v>
      </c>
      <c r="AH39" s="167">
        <v>0</v>
      </c>
      <c r="AI39" s="167">
        <v>0</v>
      </c>
      <c r="AJ39" s="167">
        <v>0</v>
      </c>
      <c r="AK39" s="167">
        <v>0</v>
      </c>
      <c r="AL39" s="167">
        <v>0</v>
      </c>
      <c r="AM39" s="167">
        <v>0</v>
      </c>
      <c r="AN39" s="167">
        <v>0</v>
      </c>
      <c r="AO39" s="167">
        <v>0</v>
      </c>
      <c r="AP39" s="167">
        <v>0</v>
      </c>
      <c r="AQ39" s="167">
        <v>0</v>
      </c>
      <c r="AR39" s="167">
        <v>0</v>
      </c>
      <c r="AS39" s="185">
        <v>0</v>
      </c>
      <c r="AT39" s="167">
        <v>0</v>
      </c>
      <c r="AU39" s="167">
        <v>0</v>
      </c>
      <c r="AV39" s="167">
        <v>0</v>
      </c>
      <c r="AW39" s="185">
        <v>0</v>
      </c>
      <c r="AX39" s="167">
        <v>0</v>
      </c>
      <c r="AY39" s="167">
        <v>0</v>
      </c>
      <c r="AZ39" s="167">
        <v>0</v>
      </c>
      <c r="BA39" s="167">
        <v>0</v>
      </c>
      <c r="BB39" s="167">
        <v>0</v>
      </c>
      <c r="BC39" s="167">
        <v>0</v>
      </c>
      <c r="BD39" s="167">
        <v>0</v>
      </c>
      <c r="BE39" s="167">
        <v>0</v>
      </c>
      <c r="BF39" s="167">
        <v>0</v>
      </c>
      <c r="BG39" s="167">
        <v>0</v>
      </c>
      <c r="BH39" s="167">
        <v>0</v>
      </c>
      <c r="BI39" s="186" t="s">
        <v>57</v>
      </c>
    </row>
    <row r="40" spans="2:61" ht="15.75" customHeight="1">
      <c r="B40" s="152"/>
      <c r="C40" s="169"/>
      <c r="D40" s="169"/>
      <c r="E40" s="170"/>
      <c r="F40" s="171"/>
      <c r="G40" s="171"/>
      <c r="H40" s="170"/>
      <c r="I40" s="171"/>
      <c r="J40" s="171"/>
      <c r="K40" s="170"/>
      <c r="L40" s="171"/>
      <c r="M40" s="171"/>
      <c r="N40" s="170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52"/>
    </row>
    <row r="41" spans="1:61" ht="15.75" customHeight="1">
      <c r="A41" s="163" t="s">
        <v>307</v>
      </c>
      <c r="B41" s="164">
        <f aca="true" t="shared" si="32" ref="B41:G41">SUM(B42:B44)</f>
        <v>86</v>
      </c>
      <c r="C41" s="165">
        <f t="shared" si="32"/>
        <v>45</v>
      </c>
      <c r="D41" s="165">
        <f t="shared" si="32"/>
        <v>41</v>
      </c>
      <c r="E41" s="166">
        <f t="shared" si="32"/>
        <v>66</v>
      </c>
      <c r="F41" s="167">
        <f t="shared" si="32"/>
        <v>30</v>
      </c>
      <c r="G41" s="167">
        <f t="shared" si="32"/>
        <v>36</v>
      </c>
      <c r="H41" s="168">
        <f>E41/B41</f>
        <v>0.7674418604651163</v>
      </c>
      <c r="I41" s="168">
        <f>F41/C41</f>
        <v>0.6666666666666666</v>
      </c>
      <c r="J41" s="168">
        <f>G41/D41</f>
        <v>0.8780487804878049</v>
      </c>
      <c r="K41" s="166">
        <f aca="true" t="shared" si="33" ref="K41:AP41">SUM(K42:K44)</f>
        <v>20</v>
      </c>
      <c r="L41" s="167">
        <f t="shared" si="33"/>
        <v>15</v>
      </c>
      <c r="M41" s="167">
        <f t="shared" si="33"/>
        <v>5</v>
      </c>
      <c r="N41" s="166">
        <f t="shared" si="33"/>
        <v>0</v>
      </c>
      <c r="O41" s="167">
        <f t="shared" si="33"/>
        <v>0</v>
      </c>
      <c r="P41" s="167">
        <f t="shared" si="33"/>
        <v>0</v>
      </c>
      <c r="Q41" s="167">
        <f t="shared" si="33"/>
        <v>0</v>
      </c>
      <c r="R41" s="167">
        <f t="shared" si="33"/>
        <v>0</v>
      </c>
      <c r="S41" s="167">
        <f t="shared" si="33"/>
        <v>0</v>
      </c>
      <c r="T41" s="167">
        <f t="shared" si="33"/>
        <v>0</v>
      </c>
      <c r="U41" s="167">
        <f t="shared" si="33"/>
        <v>0</v>
      </c>
      <c r="V41" s="167">
        <f t="shared" si="33"/>
        <v>0</v>
      </c>
      <c r="W41" s="167">
        <f t="shared" si="33"/>
        <v>0</v>
      </c>
      <c r="X41" s="167">
        <f t="shared" si="33"/>
        <v>0</v>
      </c>
      <c r="Y41" s="167">
        <f t="shared" si="33"/>
        <v>0</v>
      </c>
      <c r="Z41" s="167">
        <f t="shared" si="33"/>
        <v>5</v>
      </c>
      <c r="AA41" s="167">
        <f t="shared" si="33"/>
        <v>0</v>
      </c>
      <c r="AB41" s="167">
        <f t="shared" si="33"/>
        <v>0</v>
      </c>
      <c r="AC41" s="167">
        <f t="shared" si="33"/>
        <v>0</v>
      </c>
      <c r="AD41" s="167">
        <f t="shared" si="33"/>
        <v>0</v>
      </c>
      <c r="AE41" s="167">
        <f t="shared" si="33"/>
        <v>0</v>
      </c>
      <c r="AF41" s="167">
        <f t="shared" si="33"/>
        <v>0</v>
      </c>
      <c r="AG41" s="167">
        <f t="shared" si="33"/>
        <v>0</v>
      </c>
      <c r="AH41" s="167">
        <f t="shared" si="33"/>
        <v>0</v>
      </c>
      <c r="AI41" s="167">
        <f t="shared" si="33"/>
        <v>0</v>
      </c>
      <c r="AJ41" s="167">
        <f t="shared" si="33"/>
        <v>1</v>
      </c>
      <c r="AK41" s="167">
        <f t="shared" si="33"/>
        <v>0</v>
      </c>
      <c r="AL41" s="167">
        <f t="shared" si="33"/>
        <v>0</v>
      </c>
      <c r="AM41" s="167">
        <f t="shared" si="33"/>
        <v>0</v>
      </c>
      <c r="AN41" s="167">
        <f t="shared" si="33"/>
        <v>5</v>
      </c>
      <c r="AO41" s="167">
        <f t="shared" si="33"/>
        <v>0</v>
      </c>
      <c r="AP41" s="167">
        <f t="shared" si="33"/>
        <v>0</v>
      </c>
      <c r="AQ41" s="167">
        <f aca="true" t="shared" si="34" ref="AQ41:BH41">SUM(AQ42:AQ44)</f>
        <v>0</v>
      </c>
      <c r="AR41" s="167">
        <f t="shared" si="34"/>
        <v>0</v>
      </c>
      <c r="AS41" s="167">
        <f t="shared" si="34"/>
        <v>0</v>
      </c>
      <c r="AT41" s="167">
        <f t="shared" si="34"/>
        <v>0</v>
      </c>
      <c r="AU41" s="167">
        <f t="shared" si="34"/>
        <v>0</v>
      </c>
      <c r="AV41" s="167">
        <f t="shared" si="34"/>
        <v>1</v>
      </c>
      <c r="AW41" s="167">
        <f t="shared" si="34"/>
        <v>0</v>
      </c>
      <c r="AX41" s="167">
        <f t="shared" si="34"/>
        <v>0</v>
      </c>
      <c r="AY41" s="167">
        <f t="shared" si="34"/>
        <v>0</v>
      </c>
      <c r="AZ41" s="167">
        <f t="shared" si="34"/>
        <v>0</v>
      </c>
      <c r="BA41" s="167">
        <f t="shared" si="34"/>
        <v>4</v>
      </c>
      <c r="BB41" s="167">
        <f t="shared" si="34"/>
        <v>0</v>
      </c>
      <c r="BC41" s="167">
        <f t="shared" si="34"/>
        <v>1</v>
      </c>
      <c r="BD41" s="167">
        <f t="shared" si="34"/>
        <v>0</v>
      </c>
      <c r="BE41" s="167">
        <f t="shared" si="34"/>
        <v>0</v>
      </c>
      <c r="BF41" s="167">
        <f t="shared" si="34"/>
        <v>3</v>
      </c>
      <c r="BG41" s="167">
        <f t="shared" si="34"/>
        <v>0</v>
      </c>
      <c r="BH41" s="167">
        <f t="shared" si="34"/>
        <v>0</v>
      </c>
      <c r="BI41" s="156" t="s">
        <v>606</v>
      </c>
    </row>
    <row r="42" spans="1:61" ht="15.75" customHeight="1">
      <c r="A42" s="172" t="s">
        <v>607</v>
      </c>
      <c r="B42" s="164">
        <f>SUM(SUM(C42:D42))</f>
        <v>0</v>
      </c>
      <c r="C42" s="169">
        <v>0</v>
      </c>
      <c r="D42" s="169">
        <v>0</v>
      </c>
      <c r="E42" s="166">
        <f>SUM(SUM(F42:G42))</f>
        <v>0</v>
      </c>
      <c r="F42" s="171">
        <f aca="true" t="shared" si="35" ref="F42:G44">C42-L42</f>
        <v>0</v>
      </c>
      <c r="G42" s="171">
        <f t="shared" si="35"/>
        <v>0</v>
      </c>
      <c r="H42" s="184">
        <f>SUM(SUM(I42:J42))</f>
        <v>0</v>
      </c>
      <c r="I42" s="171">
        <f>F42-O42</f>
        <v>0</v>
      </c>
      <c r="J42" s="171">
        <f>G42-P42</f>
        <v>0</v>
      </c>
      <c r="K42" s="166">
        <f>SUM(N42:BH42)</f>
        <v>0</v>
      </c>
      <c r="L42" s="171">
        <v>0</v>
      </c>
      <c r="M42" s="171">
        <v>0</v>
      </c>
      <c r="N42" s="166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  <c r="AB42" s="167">
        <v>0</v>
      </c>
      <c r="AC42" s="185">
        <v>0</v>
      </c>
      <c r="AD42" s="185">
        <v>0</v>
      </c>
      <c r="AE42" s="185">
        <v>0</v>
      </c>
      <c r="AF42" s="185">
        <v>0</v>
      </c>
      <c r="AG42" s="167">
        <v>0</v>
      </c>
      <c r="AH42" s="167">
        <v>0</v>
      </c>
      <c r="AI42" s="167">
        <v>0</v>
      </c>
      <c r="AJ42" s="167">
        <v>0</v>
      </c>
      <c r="AK42" s="167">
        <v>0</v>
      </c>
      <c r="AL42" s="167">
        <v>0</v>
      </c>
      <c r="AM42" s="167">
        <v>0</v>
      </c>
      <c r="AN42" s="167">
        <v>0</v>
      </c>
      <c r="AO42" s="167">
        <v>0</v>
      </c>
      <c r="AP42" s="167">
        <v>0</v>
      </c>
      <c r="AQ42" s="167">
        <v>0</v>
      </c>
      <c r="AR42" s="167">
        <v>0</v>
      </c>
      <c r="AS42" s="185">
        <v>0</v>
      </c>
      <c r="AT42" s="167">
        <v>0</v>
      </c>
      <c r="AU42" s="167">
        <v>0</v>
      </c>
      <c r="AV42" s="167">
        <v>0</v>
      </c>
      <c r="AW42" s="185">
        <v>0</v>
      </c>
      <c r="AX42" s="167">
        <v>0</v>
      </c>
      <c r="AY42" s="167">
        <v>0</v>
      </c>
      <c r="AZ42" s="167">
        <v>0</v>
      </c>
      <c r="BA42" s="167">
        <v>0</v>
      </c>
      <c r="BB42" s="167">
        <v>0</v>
      </c>
      <c r="BC42" s="167">
        <v>0</v>
      </c>
      <c r="BD42" s="167">
        <v>0</v>
      </c>
      <c r="BE42" s="167">
        <v>0</v>
      </c>
      <c r="BF42" s="167">
        <v>0</v>
      </c>
      <c r="BG42" s="167">
        <v>0</v>
      </c>
      <c r="BH42" s="167">
        <v>0</v>
      </c>
      <c r="BI42" s="186" t="s">
        <v>608</v>
      </c>
    </row>
    <row r="43" spans="1:61" ht="15.75" customHeight="1">
      <c r="A43" s="172" t="s">
        <v>609</v>
      </c>
      <c r="B43" s="164">
        <f>SUM(SUM(C43:D43))</f>
        <v>86</v>
      </c>
      <c r="C43" s="177">
        <v>45</v>
      </c>
      <c r="D43" s="177">
        <v>41</v>
      </c>
      <c r="E43" s="166">
        <f>SUM(SUM(F43:G43))</f>
        <v>66</v>
      </c>
      <c r="F43" s="171">
        <f t="shared" si="35"/>
        <v>30</v>
      </c>
      <c r="G43" s="171">
        <f t="shared" si="35"/>
        <v>36</v>
      </c>
      <c r="H43" s="173">
        <f>E43/B43</f>
        <v>0.7674418604651163</v>
      </c>
      <c r="I43" s="173">
        <f>F43/C43</f>
        <v>0.6666666666666666</v>
      </c>
      <c r="J43" s="173">
        <f>G43/D43</f>
        <v>0.8780487804878049</v>
      </c>
      <c r="K43" s="166">
        <f>SUM(N43:BH43)</f>
        <v>20</v>
      </c>
      <c r="L43" s="167">
        <v>15</v>
      </c>
      <c r="M43" s="167">
        <v>5</v>
      </c>
      <c r="N43" s="166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5</v>
      </c>
      <c r="AA43" s="167">
        <v>0</v>
      </c>
      <c r="AB43" s="167">
        <v>0</v>
      </c>
      <c r="AC43" s="185">
        <v>0</v>
      </c>
      <c r="AD43" s="185">
        <v>0</v>
      </c>
      <c r="AE43" s="185">
        <v>0</v>
      </c>
      <c r="AF43" s="185">
        <v>0</v>
      </c>
      <c r="AG43" s="167">
        <v>0</v>
      </c>
      <c r="AH43" s="167">
        <v>0</v>
      </c>
      <c r="AI43" s="167">
        <v>0</v>
      </c>
      <c r="AJ43" s="167">
        <v>1</v>
      </c>
      <c r="AK43" s="167">
        <v>0</v>
      </c>
      <c r="AL43" s="167">
        <v>0</v>
      </c>
      <c r="AM43" s="167">
        <v>0</v>
      </c>
      <c r="AN43" s="167">
        <v>5</v>
      </c>
      <c r="AO43" s="167">
        <v>0</v>
      </c>
      <c r="AP43" s="167">
        <v>0</v>
      </c>
      <c r="AQ43" s="167">
        <v>0</v>
      </c>
      <c r="AR43" s="167">
        <v>0</v>
      </c>
      <c r="AS43" s="185">
        <v>0</v>
      </c>
      <c r="AT43" s="167">
        <v>0</v>
      </c>
      <c r="AU43" s="167">
        <v>0</v>
      </c>
      <c r="AV43" s="167">
        <v>1</v>
      </c>
      <c r="AW43" s="185">
        <v>0</v>
      </c>
      <c r="AX43" s="167">
        <v>0</v>
      </c>
      <c r="AY43" s="167">
        <v>0</v>
      </c>
      <c r="AZ43" s="167">
        <v>0</v>
      </c>
      <c r="BA43" s="167">
        <v>4</v>
      </c>
      <c r="BB43" s="167">
        <v>0</v>
      </c>
      <c r="BC43" s="167">
        <v>1</v>
      </c>
      <c r="BD43" s="167">
        <v>0</v>
      </c>
      <c r="BE43" s="167">
        <v>0</v>
      </c>
      <c r="BF43" s="167">
        <v>3</v>
      </c>
      <c r="BG43" s="167">
        <v>0</v>
      </c>
      <c r="BH43" s="167">
        <v>0</v>
      </c>
      <c r="BI43" s="186" t="s">
        <v>610</v>
      </c>
    </row>
    <row r="44" spans="1:61" ht="15.75" customHeight="1">
      <c r="A44" s="172" t="s">
        <v>611</v>
      </c>
      <c r="B44" s="164">
        <f>SUM(SUM(C44:D44))</f>
        <v>0</v>
      </c>
      <c r="C44" s="169">
        <v>0</v>
      </c>
      <c r="D44" s="169">
        <v>0</v>
      </c>
      <c r="E44" s="166">
        <f>SUM(SUM(F44:G44))</f>
        <v>0</v>
      </c>
      <c r="F44" s="171">
        <f t="shared" si="35"/>
        <v>0</v>
      </c>
      <c r="G44" s="171">
        <f t="shared" si="35"/>
        <v>0</v>
      </c>
      <c r="H44" s="184">
        <f>SUM(SUM(I44:J44))</f>
        <v>0</v>
      </c>
      <c r="I44" s="171">
        <f>F44-O44</f>
        <v>0</v>
      </c>
      <c r="J44" s="171">
        <f>G44-P44</f>
        <v>0</v>
      </c>
      <c r="K44" s="166">
        <f>SUM(N44:BH44)</f>
        <v>0</v>
      </c>
      <c r="L44" s="171">
        <v>0</v>
      </c>
      <c r="M44" s="171">
        <v>0</v>
      </c>
      <c r="N44" s="166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0</v>
      </c>
      <c r="T44" s="185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85">
        <v>0</v>
      </c>
      <c r="AD44" s="185">
        <v>0</v>
      </c>
      <c r="AE44" s="185">
        <v>0</v>
      </c>
      <c r="AF44" s="185">
        <v>0</v>
      </c>
      <c r="AG44" s="167">
        <v>0</v>
      </c>
      <c r="AH44" s="167">
        <v>0</v>
      </c>
      <c r="AI44" s="167">
        <v>0</v>
      </c>
      <c r="AJ44" s="167">
        <v>0</v>
      </c>
      <c r="AK44" s="167">
        <v>0</v>
      </c>
      <c r="AL44" s="167">
        <v>0</v>
      </c>
      <c r="AM44" s="167">
        <v>0</v>
      </c>
      <c r="AN44" s="167">
        <v>0</v>
      </c>
      <c r="AO44" s="167">
        <v>0</v>
      </c>
      <c r="AP44" s="167">
        <v>0</v>
      </c>
      <c r="AQ44" s="167">
        <v>0</v>
      </c>
      <c r="AR44" s="167">
        <v>0</v>
      </c>
      <c r="AS44" s="185">
        <v>0</v>
      </c>
      <c r="AT44" s="167">
        <v>0</v>
      </c>
      <c r="AU44" s="167">
        <v>0</v>
      </c>
      <c r="AV44" s="167">
        <v>0</v>
      </c>
      <c r="AW44" s="185">
        <v>0</v>
      </c>
      <c r="AX44" s="167">
        <v>0</v>
      </c>
      <c r="AY44" s="167">
        <v>0</v>
      </c>
      <c r="AZ44" s="167">
        <v>0</v>
      </c>
      <c r="BA44" s="167">
        <v>0</v>
      </c>
      <c r="BB44" s="167">
        <v>0</v>
      </c>
      <c r="BC44" s="167">
        <v>0</v>
      </c>
      <c r="BD44" s="167">
        <v>0</v>
      </c>
      <c r="BE44" s="167">
        <v>0</v>
      </c>
      <c r="BF44" s="167">
        <v>0</v>
      </c>
      <c r="BG44" s="167">
        <v>0</v>
      </c>
      <c r="BH44" s="167">
        <v>0</v>
      </c>
      <c r="BI44" s="186" t="s">
        <v>612</v>
      </c>
    </row>
    <row r="45" spans="2:61" ht="15.75" customHeight="1">
      <c r="B45" s="180"/>
      <c r="C45" s="177"/>
      <c r="D45" s="177"/>
      <c r="E45" s="166"/>
      <c r="F45" s="167"/>
      <c r="G45" s="167"/>
      <c r="H45" s="166"/>
      <c r="I45" s="167"/>
      <c r="J45" s="167"/>
      <c r="K45" s="166"/>
      <c r="L45" s="167"/>
      <c r="M45" s="167"/>
      <c r="N45" s="166"/>
      <c r="O45" s="185"/>
      <c r="P45" s="185"/>
      <c r="Q45" s="185"/>
      <c r="R45" s="185"/>
      <c r="S45" s="185"/>
      <c r="T45" s="185"/>
      <c r="U45" s="167"/>
      <c r="V45" s="185"/>
      <c r="W45" s="167"/>
      <c r="X45" s="167"/>
      <c r="Y45" s="167"/>
      <c r="Z45" s="167"/>
      <c r="AA45" s="167"/>
      <c r="AB45" s="167"/>
      <c r="AC45" s="185"/>
      <c r="AD45" s="185"/>
      <c r="AE45" s="185"/>
      <c r="AF45" s="167"/>
      <c r="AG45" s="185"/>
      <c r="AH45" s="167"/>
      <c r="AI45" s="167"/>
      <c r="AJ45" s="167"/>
      <c r="AK45" s="167"/>
      <c r="AL45" s="167"/>
      <c r="AM45" s="167"/>
      <c r="AN45" s="167"/>
      <c r="AO45" s="167"/>
      <c r="AP45" s="167"/>
      <c r="AQ45" s="185"/>
      <c r="AR45" s="185"/>
      <c r="AS45" s="185"/>
      <c r="AT45" s="167"/>
      <c r="AU45" s="167"/>
      <c r="AV45" s="167"/>
      <c r="AW45" s="167"/>
      <c r="AX45" s="167"/>
      <c r="AY45" s="185"/>
      <c r="AZ45" s="185"/>
      <c r="BA45" s="167"/>
      <c r="BB45" s="167"/>
      <c r="BC45" s="167"/>
      <c r="BD45" s="167"/>
      <c r="BE45" s="167"/>
      <c r="BF45" s="167"/>
      <c r="BG45" s="167"/>
      <c r="BH45" s="167"/>
      <c r="BI45" s="152"/>
    </row>
    <row r="46" spans="1:61" ht="15.75" customHeight="1">
      <c r="A46" s="163" t="s">
        <v>613</v>
      </c>
      <c r="B46" s="182">
        <f aca="true" t="shared" si="36" ref="B46:G46">SUM(B47:B52)</f>
        <v>214</v>
      </c>
      <c r="C46" s="183">
        <f t="shared" si="36"/>
        <v>109</v>
      </c>
      <c r="D46" s="183">
        <f t="shared" si="36"/>
        <v>105</v>
      </c>
      <c r="E46" s="170">
        <f t="shared" si="36"/>
        <v>149</v>
      </c>
      <c r="F46" s="171">
        <f t="shared" si="36"/>
        <v>63</v>
      </c>
      <c r="G46" s="171">
        <f t="shared" si="36"/>
        <v>86</v>
      </c>
      <c r="H46" s="168">
        <f aca="true" t="shared" si="37" ref="H46:J47">E46/B46</f>
        <v>0.6962616822429907</v>
      </c>
      <c r="I46" s="168">
        <f t="shared" si="37"/>
        <v>0.5779816513761468</v>
      </c>
      <c r="J46" s="168">
        <f t="shared" si="37"/>
        <v>0.819047619047619</v>
      </c>
      <c r="K46" s="170">
        <f aca="true" t="shared" si="38" ref="K46:AP46">SUM(K47:K52)</f>
        <v>65</v>
      </c>
      <c r="L46" s="171">
        <f t="shared" si="38"/>
        <v>46</v>
      </c>
      <c r="M46" s="171">
        <f t="shared" si="38"/>
        <v>19</v>
      </c>
      <c r="N46" s="170">
        <f t="shared" si="38"/>
        <v>0</v>
      </c>
      <c r="O46" s="171">
        <f t="shared" si="38"/>
        <v>0</v>
      </c>
      <c r="P46" s="171">
        <f t="shared" si="38"/>
        <v>0</v>
      </c>
      <c r="Q46" s="171">
        <f t="shared" si="38"/>
        <v>0</v>
      </c>
      <c r="R46" s="171">
        <f t="shared" si="38"/>
        <v>0</v>
      </c>
      <c r="S46" s="171">
        <f t="shared" si="38"/>
        <v>0</v>
      </c>
      <c r="T46" s="171">
        <f t="shared" si="38"/>
        <v>0</v>
      </c>
      <c r="U46" s="171">
        <f t="shared" si="38"/>
        <v>0</v>
      </c>
      <c r="V46" s="171">
        <f t="shared" si="38"/>
        <v>0</v>
      </c>
      <c r="W46" s="171">
        <f t="shared" si="38"/>
        <v>0</v>
      </c>
      <c r="X46" s="171">
        <f t="shared" si="38"/>
        <v>1</v>
      </c>
      <c r="Y46" s="171">
        <f t="shared" si="38"/>
        <v>1</v>
      </c>
      <c r="Z46" s="171">
        <f t="shared" si="38"/>
        <v>8</v>
      </c>
      <c r="AA46" s="171">
        <f t="shared" si="38"/>
        <v>3</v>
      </c>
      <c r="AB46" s="171">
        <f t="shared" si="38"/>
        <v>0</v>
      </c>
      <c r="AC46" s="171">
        <f t="shared" si="38"/>
        <v>0</v>
      </c>
      <c r="AD46" s="171">
        <f t="shared" si="38"/>
        <v>0</v>
      </c>
      <c r="AE46" s="171">
        <f t="shared" si="38"/>
        <v>0</v>
      </c>
      <c r="AF46" s="171">
        <f t="shared" si="38"/>
        <v>0</v>
      </c>
      <c r="AG46" s="171">
        <f t="shared" si="38"/>
        <v>0</v>
      </c>
      <c r="AH46" s="171">
        <f t="shared" si="38"/>
        <v>2</v>
      </c>
      <c r="AI46" s="171">
        <f t="shared" si="38"/>
        <v>0</v>
      </c>
      <c r="AJ46" s="171">
        <f t="shared" si="38"/>
        <v>8</v>
      </c>
      <c r="AK46" s="171">
        <f t="shared" si="38"/>
        <v>0</v>
      </c>
      <c r="AL46" s="171">
        <f t="shared" si="38"/>
        <v>2</v>
      </c>
      <c r="AM46" s="171">
        <f t="shared" si="38"/>
        <v>3</v>
      </c>
      <c r="AN46" s="171">
        <f t="shared" si="38"/>
        <v>8</v>
      </c>
      <c r="AO46" s="171">
        <f t="shared" si="38"/>
        <v>1</v>
      </c>
      <c r="AP46" s="171">
        <f t="shared" si="38"/>
        <v>3</v>
      </c>
      <c r="AQ46" s="171">
        <f aca="true" t="shared" si="39" ref="AQ46:BH46">SUM(AQ47:AQ52)</f>
        <v>0</v>
      </c>
      <c r="AR46" s="171">
        <f t="shared" si="39"/>
        <v>0</v>
      </c>
      <c r="AS46" s="171">
        <f t="shared" si="39"/>
        <v>0</v>
      </c>
      <c r="AT46" s="171">
        <f t="shared" si="39"/>
        <v>0</v>
      </c>
      <c r="AU46" s="171">
        <f t="shared" si="39"/>
        <v>0</v>
      </c>
      <c r="AV46" s="171">
        <f t="shared" si="39"/>
        <v>19</v>
      </c>
      <c r="AW46" s="171">
        <f t="shared" si="39"/>
        <v>0</v>
      </c>
      <c r="AX46" s="171">
        <f t="shared" si="39"/>
        <v>0</v>
      </c>
      <c r="AY46" s="171">
        <f t="shared" si="39"/>
        <v>0</v>
      </c>
      <c r="AZ46" s="171">
        <f t="shared" si="39"/>
        <v>0</v>
      </c>
      <c r="BA46" s="171">
        <f t="shared" si="39"/>
        <v>5</v>
      </c>
      <c r="BB46" s="171">
        <f t="shared" si="39"/>
        <v>0</v>
      </c>
      <c r="BC46" s="171">
        <f t="shared" si="39"/>
        <v>1</v>
      </c>
      <c r="BD46" s="171">
        <f t="shared" si="39"/>
        <v>0</v>
      </c>
      <c r="BE46" s="171">
        <f t="shared" si="39"/>
        <v>0</v>
      </c>
      <c r="BF46" s="171">
        <f t="shared" si="39"/>
        <v>0</v>
      </c>
      <c r="BG46" s="171">
        <f t="shared" si="39"/>
        <v>0</v>
      </c>
      <c r="BH46" s="171">
        <f t="shared" si="39"/>
        <v>0</v>
      </c>
      <c r="BI46" s="156" t="s">
        <v>614</v>
      </c>
    </row>
    <row r="47" spans="1:61" ht="15.75" customHeight="1">
      <c r="A47" s="172" t="s">
        <v>615</v>
      </c>
      <c r="B47" s="164">
        <f aca="true" t="shared" si="40" ref="B47:B52">SUM(SUM(C47:D47))</f>
        <v>108</v>
      </c>
      <c r="C47" s="177">
        <v>60</v>
      </c>
      <c r="D47" s="177">
        <v>48</v>
      </c>
      <c r="E47" s="166">
        <f aca="true" t="shared" si="41" ref="E47:E52">SUM(SUM(F47:G47))</f>
        <v>74</v>
      </c>
      <c r="F47" s="171">
        <f aca="true" t="shared" si="42" ref="F47:G52">C47-L47</f>
        <v>36</v>
      </c>
      <c r="G47" s="171">
        <f t="shared" si="42"/>
        <v>38</v>
      </c>
      <c r="H47" s="173">
        <f t="shared" si="37"/>
        <v>0.6851851851851852</v>
      </c>
      <c r="I47" s="173">
        <f t="shared" si="37"/>
        <v>0.6</v>
      </c>
      <c r="J47" s="173">
        <f t="shared" si="37"/>
        <v>0.7916666666666666</v>
      </c>
      <c r="K47" s="166">
        <f aca="true" t="shared" si="43" ref="K47:K52">SUM(N47:BH47)</f>
        <v>34</v>
      </c>
      <c r="L47" s="167">
        <v>24</v>
      </c>
      <c r="M47" s="167">
        <v>10</v>
      </c>
      <c r="N47" s="166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  <c r="T47" s="185">
        <v>0</v>
      </c>
      <c r="U47" s="167">
        <v>0</v>
      </c>
      <c r="V47" s="167">
        <v>0</v>
      </c>
      <c r="W47" s="167">
        <v>0</v>
      </c>
      <c r="X47" s="167">
        <v>1</v>
      </c>
      <c r="Y47" s="167">
        <v>1</v>
      </c>
      <c r="Z47" s="167">
        <v>4</v>
      </c>
      <c r="AA47" s="167">
        <v>0</v>
      </c>
      <c r="AB47" s="167">
        <v>0</v>
      </c>
      <c r="AC47" s="185">
        <v>0</v>
      </c>
      <c r="AD47" s="185">
        <v>0</v>
      </c>
      <c r="AE47" s="185">
        <v>0</v>
      </c>
      <c r="AF47" s="185">
        <v>0</v>
      </c>
      <c r="AG47" s="167">
        <v>0</v>
      </c>
      <c r="AH47" s="167">
        <v>0</v>
      </c>
      <c r="AI47" s="167">
        <v>0</v>
      </c>
      <c r="AJ47" s="167">
        <v>6</v>
      </c>
      <c r="AK47" s="167">
        <v>0</v>
      </c>
      <c r="AL47" s="167">
        <v>2</v>
      </c>
      <c r="AM47" s="167">
        <v>3</v>
      </c>
      <c r="AN47" s="167">
        <v>6</v>
      </c>
      <c r="AO47" s="167">
        <v>1</v>
      </c>
      <c r="AP47" s="167">
        <v>1</v>
      </c>
      <c r="AQ47" s="167">
        <v>0</v>
      </c>
      <c r="AR47" s="167">
        <v>0</v>
      </c>
      <c r="AS47" s="185">
        <v>0</v>
      </c>
      <c r="AT47" s="167">
        <v>0</v>
      </c>
      <c r="AU47" s="167">
        <v>0</v>
      </c>
      <c r="AV47" s="167">
        <v>9</v>
      </c>
      <c r="AW47" s="185">
        <v>0</v>
      </c>
      <c r="AX47" s="167">
        <v>0</v>
      </c>
      <c r="AY47" s="167">
        <v>0</v>
      </c>
      <c r="AZ47" s="167">
        <v>0</v>
      </c>
      <c r="BA47" s="167">
        <v>0</v>
      </c>
      <c r="BB47" s="167">
        <v>0</v>
      </c>
      <c r="BC47" s="167">
        <v>0</v>
      </c>
      <c r="BD47" s="167">
        <v>0</v>
      </c>
      <c r="BE47" s="167">
        <v>0</v>
      </c>
      <c r="BF47" s="167">
        <v>0</v>
      </c>
      <c r="BG47" s="167">
        <v>0</v>
      </c>
      <c r="BH47" s="167">
        <v>0</v>
      </c>
      <c r="BI47" s="186" t="s">
        <v>616</v>
      </c>
    </row>
    <row r="48" spans="1:61" ht="15.75" customHeight="1">
      <c r="A48" s="172" t="s">
        <v>617</v>
      </c>
      <c r="B48" s="164">
        <f t="shared" si="40"/>
        <v>0</v>
      </c>
      <c r="C48" s="169">
        <v>0</v>
      </c>
      <c r="D48" s="169">
        <v>0</v>
      </c>
      <c r="E48" s="166">
        <f t="shared" si="41"/>
        <v>0</v>
      </c>
      <c r="F48" s="171">
        <f t="shared" si="42"/>
        <v>0</v>
      </c>
      <c r="G48" s="171">
        <f t="shared" si="42"/>
        <v>0</v>
      </c>
      <c r="H48" s="184">
        <f>SUM(SUM(I48:J48))</f>
        <v>0</v>
      </c>
      <c r="I48" s="171">
        <f aca="true" t="shared" si="44" ref="I48:J51">F48-O48</f>
        <v>0</v>
      </c>
      <c r="J48" s="171">
        <f t="shared" si="44"/>
        <v>0</v>
      </c>
      <c r="K48" s="166">
        <f t="shared" si="43"/>
        <v>0</v>
      </c>
      <c r="L48" s="171">
        <v>0</v>
      </c>
      <c r="M48" s="171">
        <v>0</v>
      </c>
      <c r="N48" s="166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85">
        <v>0</v>
      </c>
      <c r="AD48" s="185">
        <v>0</v>
      </c>
      <c r="AE48" s="185">
        <v>0</v>
      </c>
      <c r="AF48" s="185">
        <v>0</v>
      </c>
      <c r="AG48" s="167">
        <v>0</v>
      </c>
      <c r="AH48" s="167">
        <v>0</v>
      </c>
      <c r="AI48" s="167">
        <v>0</v>
      </c>
      <c r="AJ48" s="167">
        <v>0</v>
      </c>
      <c r="AK48" s="167">
        <v>0</v>
      </c>
      <c r="AL48" s="167">
        <v>0</v>
      </c>
      <c r="AM48" s="167">
        <v>0</v>
      </c>
      <c r="AN48" s="167">
        <v>0</v>
      </c>
      <c r="AO48" s="167">
        <v>0</v>
      </c>
      <c r="AP48" s="167">
        <v>0</v>
      </c>
      <c r="AQ48" s="167">
        <v>0</v>
      </c>
      <c r="AR48" s="167">
        <v>0</v>
      </c>
      <c r="AS48" s="185">
        <v>0</v>
      </c>
      <c r="AT48" s="167">
        <v>0</v>
      </c>
      <c r="AU48" s="167">
        <v>0</v>
      </c>
      <c r="AV48" s="167">
        <v>0</v>
      </c>
      <c r="AW48" s="185">
        <v>0</v>
      </c>
      <c r="AX48" s="167">
        <v>0</v>
      </c>
      <c r="AY48" s="167">
        <v>0</v>
      </c>
      <c r="AZ48" s="167">
        <v>0</v>
      </c>
      <c r="BA48" s="167">
        <v>0</v>
      </c>
      <c r="BB48" s="167">
        <v>0</v>
      </c>
      <c r="BC48" s="167">
        <v>0</v>
      </c>
      <c r="BD48" s="167">
        <v>0</v>
      </c>
      <c r="BE48" s="167">
        <v>0</v>
      </c>
      <c r="BF48" s="167">
        <v>0</v>
      </c>
      <c r="BG48" s="167">
        <v>0</v>
      </c>
      <c r="BH48" s="167">
        <v>0</v>
      </c>
      <c r="BI48" s="186" t="s">
        <v>618</v>
      </c>
    </row>
    <row r="49" spans="1:61" ht="15.75" customHeight="1">
      <c r="A49" s="172" t="s">
        <v>619</v>
      </c>
      <c r="B49" s="164">
        <f t="shared" si="40"/>
        <v>0</v>
      </c>
      <c r="C49" s="177">
        <v>0</v>
      </c>
      <c r="D49" s="177">
        <v>0</v>
      </c>
      <c r="E49" s="166">
        <f t="shared" si="41"/>
        <v>0</v>
      </c>
      <c r="F49" s="171">
        <f t="shared" si="42"/>
        <v>0</v>
      </c>
      <c r="G49" s="171">
        <f t="shared" si="42"/>
        <v>0</v>
      </c>
      <c r="H49" s="184">
        <f>SUM(SUM(I49:J49))</f>
        <v>0</v>
      </c>
      <c r="I49" s="171">
        <f t="shared" si="44"/>
        <v>0</v>
      </c>
      <c r="J49" s="171">
        <f t="shared" si="44"/>
        <v>0</v>
      </c>
      <c r="K49" s="166">
        <f t="shared" si="43"/>
        <v>0</v>
      </c>
      <c r="L49" s="167">
        <v>0</v>
      </c>
      <c r="M49" s="167">
        <v>0</v>
      </c>
      <c r="N49" s="166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85">
        <v>0</v>
      </c>
      <c r="AD49" s="185">
        <v>0</v>
      </c>
      <c r="AE49" s="185">
        <v>0</v>
      </c>
      <c r="AF49" s="185">
        <v>0</v>
      </c>
      <c r="AG49" s="167">
        <v>0</v>
      </c>
      <c r="AH49" s="167">
        <v>0</v>
      </c>
      <c r="AI49" s="167">
        <v>0</v>
      </c>
      <c r="AJ49" s="167">
        <v>0</v>
      </c>
      <c r="AK49" s="167">
        <v>0</v>
      </c>
      <c r="AL49" s="167">
        <v>0</v>
      </c>
      <c r="AM49" s="167">
        <v>0</v>
      </c>
      <c r="AN49" s="167">
        <v>0</v>
      </c>
      <c r="AO49" s="167">
        <v>0</v>
      </c>
      <c r="AP49" s="167">
        <v>0</v>
      </c>
      <c r="AQ49" s="167">
        <v>0</v>
      </c>
      <c r="AR49" s="167">
        <v>0</v>
      </c>
      <c r="AS49" s="185">
        <v>0</v>
      </c>
      <c r="AT49" s="167">
        <v>0</v>
      </c>
      <c r="AU49" s="167">
        <v>0</v>
      </c>
      <c r="AV49" s="167">
        <v>0</v>
      </c>
      <c r="AW49" s="185">
        <v>0</v>
      </c>
      <c r="AX49" s="167">
        <v>0</v>
      </c>
      <c r="AY49" s="167">
        <v>0</v>
      </c>
      <c r="AZ49" s="167">
        <v>0</v>
      </c>
      <c r="BA49" s="167">
        <v>0</v>
      </c>
      <c r="BB49" s="167">
        <v>0</v>
      </c>
      <c r="BC49" s="167">
        <v>0</v>
      </c>
      <c r="BD49" s="167">
        <v>0</v>
      </c>
      <c r="BE49" s="167">
        <v>0</v>
      </c>
      <c r="BF49" s="167">
        <v>0</v>
      </c>
      <c r="BG49" s="167">
        <v>0</v>
      </c>
      <c r="BH49" s="167">
        <v>0</v>
      </c>
      <c r="BI49" s="186" t="s">
        <v>620</v>
      </c>
    </row>
    <row r="50" spans="1:61" ht="15.75" customHeight="1">
      <c r="A50" s="172" t="s">
        <v>621</v>
      </c>
      <c r="B50" s="164">
        <f t="shared" si="40"/>
        <v>0</v>
      </c>
      <c r="C50" s="169">
        <v>0</v>
      </c>
      <c r="D50" s="169">
        <v>0</v>
      </c>
      <c r="E50" s="166">
        <f t="shared" si="41"/>
        <v>0</v>
      </c>
      <c r="F50" s="171">
        <f t="shared" si="42"/>
        <v>0</v>
      </c>
      <c r="G50" s="171">
        <f t="shared" si="42"/>
        <v>0</v>
      </c>
      <c r="H50" s="184">
        <f>SUM(SUM(I50:J50))</f>
        <v>0</v>
      </c>
      <c r="I50" s="171">
        <f t="shared" si="44"/>
        <v>0</v>
      </c>
      <c r="J50" s="171">
        <f t="shared" si="44"/>
        <v>0</v>
      </c>
      <c r="K50" s="166">
        <f t="shared" si="43"/>
        <v>0</v>
      </c>
      <c r="L50" s="171">
        <v>0</v>
      </c>
      <c r="M50" s="171">
        <v>0</v>
      </c>
      <c r="N50" s="166">
        <v>0</v>
      </c>
      <c r="O50" s="185">
        <v>0</v>
      </c>
      <c r="P50" s="185">
        <v>0</v>
      </c>
      <c r="Q50" s="185">
        <v>0</v>
      </c>
      <c r="R50" s="185">
        <v>0</v>
      </c>
      <c r="S50" s="185">
        <v>0</v>
      </c>
      <c r="T50" s="185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85">
        <v>0</v>
      </c>
      <c r="AD50" s="185">
        <v>0</v>
      </c>
      <c r="AE50" s="185">
        <v>0</v>
      </c>
      <c r="AF50" s="185">
        <v>0</v>
      </c>
      <c r="AG50" s="167">
        <v>0</v>
      </c>
      <c r="AH50" s="167">
        <v>0</v>
      </c>
      <c r="AI50" s="167">
        <v>0</v>
      </c>
      <c r="AJ50" s="167">
        <v>0</v>
      </c>
      <c r="AK50" s="167">
        <v>0</v>
      </c>
      <c r="AL50" s="167">
        <v>0</v>
      </c>
      <c r="AM50" s="167">
        <v>0</v>
      </c>
      <c r="AN50" s="167">
        <v>0</v>
      </c>
      <c r="AO50" s="167">
        <v>0</v>
      </c>
      <c r="AP50" s="167">
        <v>0</v>
      </c>
      <c r="AQ50" s="167">
        <v>0</v>
      </c>
      <c r="AR50" s="167">
        <v>0</v>
      </c>
      <c r="AS50" s="185">
        <v>0</v>
      </c>
      <c r="AT50" s="167">
        <v>0</v>
      </c>
      <c r="AU50" s="167">
        <v>0</v>
      </c>
      <c r="AV50" s="167">
        <v>0</v>
      </c>
      <c r="AW50" s="185">
        <v>0</v>
      </c>
      <c r="AX50" s="167">
        <v>0</v>
      </c>
      <c r="AY50" s="167">
        <v>0</v>
      </c>
      <c r="AZ50" s="167">
        <v>0</v>
      </c>
      <c r="BA50" s="167">
        <v>0</v>
      </c>
      <c r="BB50" s="167">
        <v>0</v>
      </c>
      <c r="BC50" s="167">
        <v>0</v>
      </c>
      <c r="BD50" s="167">
        <v>0</v>
      </c>
      <c r="BE50" s="167">
        <v>0</v>
      </c>
      <c r="BF50" s="167">
        <v>0</v>
      </c>
      <c r="BG50" s="167">
        <v>0</v>
      </c>
      <c r="BH50" s="167">
        <v>0</v>
      </c>
      <c r="BI50" s="186" t="s">
        <v>622</v>
      </c>
    </row>
    <row r="51" spans="1:61" ht="15.75" customHeight="1">
      <c r="A51" s="172" t="s">
        <v>623</v>
      </c>
      <c r="B51" s="164">
        <f t="shared" si="40"/>
        <v>0</v>
      </c>
      <c r="C51" s="177">
        <v>0</v>
      </c>
      <c r="D51" s="177">
        <v>0</v>
      </c>
      <c r="E51" s="166">
        <f t="shared" si="41"/>
        <v>0</v>
      </c>
      <c r="F51" s="171">
        <f t="shared" si="42"/>
        <v>0</v>
      </c>
      <c r="G51" s="171">
        <f t="shared" si="42"/>
        <v>0</v>
      </c>
      <c r="H51" s="184">
        <f>SUM(SUM(I51:J51))</f>
        <v>0</v>
      </c>
      <c r="I51" s="171">
        <f t="shared" si="44"/>
        <v>0</v>
      </c>
      <c r="J51" s="171">
        <f t="shared" si="44"/>
        <v>0</v>
      </c>
      <c r="K51" s="166">
        <f t="shared" si="43"/>
        <v>0</v>
      </c>
      <c r="L51" s="167">
        <v>0</v>
      </c>
      <c r="M51" s="167">
        <v>0</v>
      </c>
      <c r="N51" s="166">
        <v>0</v>
      </c>
      <c r="O51" s="185">
        <v>0</v>
      </c>
      <c r="P51" s="185">
        <v>0</v>
      </c>
      <c r="Q51" s="185">
        <v>0</v>
      </c>
      <c r="R51" s="185">
        <v>0</v>
      </c>
      <c r="S51" s="185">
        <v>0</v>
      </c>
      <c r="T51" s="185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85">
        <v>0</v>
      </c>
      <c r="AD51" s="185">
        <v>0</v>
      </c>
      <c r="AE51" s="185">
        <v>0</v>
      </c>
      <c r="AF51" s="185">
        <v>0</v>
      </c>
      <c r="AG51" s="167">
        <v>0</v>
      </c>
      <c r="AH51" s="167">
        <v>0</v>
      </c>
      <c r="AI51" s="167">
        <v>0</v>
      </c>
      <c r="AJ51" s="167">
        <v>0</v>
      </c>
      <c r="AK51" s="167">
        <v>0</v>
      </c>
      <c r="AL51" s="167">
        <v>0</v>
      </c>
      <c r="AM51" s="167">
        <v>0</v>
      </c>
      <c r="AN51" s="167">
        <v>0</v>
      </c>
      <c r="AO51" s="167">
        <v>0</v>
      </c>
      <c r="AP51" s="167">
        <v>0</v>
      </c>
      <c r="AQ51" s="167">
        <v>0</v>
      </c>
      <c r="AR51" s="167">
        <v>0</v>
      </c>
      <c r="AS51" s="185">
        <v>0</v>
      </c>
      <c r="AT51" s="167">
        <v>0</v>
      </c>
      <c r="AU51" s="167">
        <v>0</v>
      </c>
      <c r="AV51" s="167">
        <v>0</v>
      </c>
      <c r="AW51" s="185">
        <v>0</v>
      </c>
      <c r="AX51" s="167">
        <v>0</v>
      </c>
      <c r="AY51" s="167">
        <v>0</v>
      </c>
      <c r="AZ51" s="167">
        <v>0</v>
      </c>
      <c r="BA51" s="167">
        <v>0</v>
      </c>
      <c r="BB51" s="167">
        <v>0</v>
      </c>
      <c r="BC51" s="167">
        <v>0</v>
      </c>
      <c r="BD51" s="167">
        <v>0</v>
      </c>
      <c r="BE51" s="167">
        <v>0</v>
      </c>
      <c r="BF51" s="167">
        <v>0</v>
      </c>
      <c r="BG51" s="167">
        <v>0</v>
      </c>
      <c r="BH51" s="167">
        <v>0</v>
      </c>
      <c r="BI51" s="186" t="s">
        <v>624</v>
      </c>
    </row>
    <row r="52" spans="1:61" ht="15.75" customHeight="1">
      <c r="A52" s="172" t="s">
        <v>625</v>
      </c>
      <c r="B52" s="164">
        <f t="shared" si="40"/>
        <v>106</v>
      </c>
      <c r="C52" s="169">
        <v>49</v>
      </c>
      <c r="D52" s="169">
        <v>57</v>
      </c>
      <c r="E52" s="166">
        <f t="shared" si="41"/>
        <v>75</v>
      </c>
      <c r="F52" s="171">
        <f t="shared" si="42"/>
        <v>27</v>
      </c>
      <c r="G52" s="171">
        <f t="shared" si="42"/>
        <v>48</v>
      </c>
      <c r="H52" s="173">
        <f>E52/B52</f>
        <v>0.7075471698113207</v>
      </c>
      <c r="I52" s="173">
        <f>F52/C52</f>
        <v>0.5510204081632653</v>
      </c>
      <c r="J52" s="173">
        <f>G52/D52</f>
        <v>0.8421052631578947</v>
      </c>
      <c r="K52" s="166">
        <f t="shared" si="43"/>
        <v>31</v>
      </c>
      <c r="L52" s="171">
        <v>22</v>
      </c>
      <c r="M52" s="171">
        <v>9</v>
      </c>
      <c r="N52" s="166">
        <v>0</v>
      </c>
      <c r="O52" s="185">
        <v>0</v>
      </c>
      <c r="P52" s="185">
        <v>0</v>
      </c>
      <c r="Q52" s="185">
        <v>0</v>
      </c>
      <c r="R52" s="185">
        <v>0</v>
      </c>
      <c r="S52" s="185">
        <v>0</v>
      </c>
      <c r="T52" s="185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4</v>
      </c>
      <c r="AA52" s="167">
        <v>3</v>
      </c>
      <c r="AB52" s="167">
        <v>0</v>
      </c>
      <c r="AC52" s="185">
        <v>0</v>
      </c>
      <c r="AD52" s="185">
        <v>0</v>
      </c>
      <c r="AE52" s="185">
        <v>0</v>
      </c>
      <c r="AF52" s="185">
        <v>0</v>
      </c>
      <c r="AG52" s="167">
        <v>0</v>
      </c>
      <c r="AH52" s="167">
        <v>2</v>
      </c>
      <c r="AI52" s="167">
        <v>0</v>
      </c>
      <c r="AJ52" s="167">
        <v>2</v>
      </c>
      <c r="AK52" s="167">
        <v>0</v>
      </c>
      <c r="AL52" s="167">
        <v>0</v>
      </c>
      <c r="AM52" s="167">
        <v>0</v>
      </c>
      <c r="AN52" s="167">
        <v>2</v>
      </c>
      <c r="AO52" s="167">
        <v>0</v>
      </c>
      <c r="AP52" s="167">
        <v>2</v>
      </c>
      <c r="AQ52" s="167">
        <v>0</v>
      </c>
      <c r="AR52" s="167">
        <v>0</v>
      </c>
      <c r="AS52" s="185">
        <v>0</v>
      </c>
      <c r="AT52" s="167">
        <v>0</v>
      </c>
      <c r="AU52" s="167">
        <v>0</v>
      </c>
      <c r="AV52" s="167">
        <v>10</v>
      </c>
      <c r="AW52" s="185">
        <v>0</v>
      </c>
      <c r="AX52" s="167">
        <v>0</v>
      </c>
      <c r="AY52" s="167">
        <v>0</v>
      </c>
      <c r="AZ52" s="167">
        <v>0</v>
      </c>
      <c r="BA52" s="167">
        <v>5</v>
      </c>
      <c r="BB52" s="167">
        <v>0</v>
      </c>
      <c r="BC52" s="167">
        <v>1</v>
      </c>
      <c r="BD52" s="167">
        <v>0</v>
      </c>
      <c r="BE52" s="167">
        <v>0</v>
      </c>
      <c r="BF52" s="167">
        <v>0</v>
      </c>
      <c r="BG52" s="167">
        <v>0</v>
      </c>
      <c r="BH52" s="167">
        <v>0</v>
      </c>
      <c r="BI52" s="186" t="s">
        <v>626</v>
      </c>
    </row>
    <row r="53" spans="2:61" ht="15.75" customHeight="1">
      <c r="B53" s="187"/>
      <c r="C53" s="188"/>
      <c r="D53" s="188"/>
      <c r="E53" s="189"/>
      <c r="F53" s="190"/>
      <c r="G53" s="190"/>
      <c r="H53" s="189"/>
      <c r="I53" s="190"/>
      <c r="J53" s="190"/>
      <c r="K53" s="189"/>
      <c r="L53" s="190"/>
      <c r="M53" s="190"/>
      <c r="N53" s="166"/>
      <c r="O53" s="190"/>
      <c r="P53" s="190"/>
      <c r="Q53" s="190"/>
      <c r="R53" s="190"/>
      <c r="S53" s="190"/>
      <c r="T53" s="190"/>
      <c r="U53" s="167"/>
      <c r="V53" s="167"/>
      <c r="W53" s="167"/>
      <c r="X53" s="167"/>
      <c r="Y53" s="167"/>
      <c r="Z53" s="167"/>
      <c r="AA53" s="167"/>
      <c r="AB53" s="190"/>
      <c r="AC53" s="190"/>
      <c r="AD53" s="190"/>
      <c r="AE53" s="190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85"/>
      <c r="AR53" s="185"/>
      <c r="AS53" s="190"/>
      <c r="AT53" s="167"/>
      <c r="AU53" s="167"/>
      <c r="AV53" s="167"/>
      <c r="AW53" s="190"/>
      <c r="AX53" s="167"/>
      <c r="AY53" s="167"/>
      <c r="AZ53" s="190"/>
      <c r="BA53" s="167"/>
      <c r="BB53" s="167"/>
      <c r="BC53" s="167"/>
      <c r="BD53" s="167"/>
      <c r="BE53" s="167"/>
      <c r="BF53" s="167" t="s">
        <v>130</v>
      </c>
      <c r="BG53" s="167"/>
      <c r="BH53" s="167"/>
      <c r="BI53" s="152"/>
    </row>
    <row r="54" spans="1:61" ht="15.75" customHeight="1">
      <c r="A54" s="163" t="s">
        <v>482</v>
      </c>
      <c r="B54" s="182">
        <f aca="true" t="shared" si="45" ref="B54:G54">SUM(B55:B64)</f>
        <v>52</v>
      </c>
      <c r="C54" s="183">
        <f t="shared" si="45"/>
        <v>9</v>
      </c>
      <c r="D54" s="183">
        <f t="shared" si="45"/>
        <v>43</v>
      </c>
      <c r="E54" s="170">
        <f t="shared" si="45"/>
        <v>37</v>
      </c>
      <c r="F54" s="171">
        <f t="shared" si="45"/>
        <v>9</v>
      </c>
      <c r="G54" s="171">
        <f t="shared" si="45"/>
        <v>28</v>
      </c>
      <c r="H54" s="168">
        <f aca="true" t="shared" si="46" ref="H54:J55">E54/B54</f>
        <v>0.7115384615384616</v>
      </c>
      <c r="I54" s="168">
        <f t="shared" si="46"/>
        <v>1</v>
      </c>
      <c r="J54" s="168">
        <f t="shared" si="46"/>
        <v>0.6511627906976745</v>
      </c>
      <c r="K54" s="170">
        <f aca="true" t="shared" si="47" ref="K54:AP54">SUM(K55:K64)</f>
        <v>15</v>
      </c>
      <c r="L54" s="171">
        <f t="shared" si="47"/>
        <v>0</v>
      </c>
      <c r="M54" s="171">
        <f t="shared" si="47"/>
        <v>15</v>
      </c>
      <c r="N54" s="170">
        <f t="shared" si="47"/>
        <v>0</v>
      </c>
      <c r="O54" s="171">
        <f t="shared" si="47"/>
        <v>0</v>
      </c>
      <c r="P54" s="171">
        <f t="shared" si="47"/>
        <v>0</v>
      </c>
      <c r="Q54" s="171">
        <f t="shared" si="47"/>
        <v>0</v>
      </c>
      <c r="R54" s="171">
        <f t="shared" si="47"/>
        <v>0</v>
      </c>
      <c r="S54" s="171">
        <f t="shared" si="47"/>
        <v>0</v>
      </c>
      <c r="T54" s="171">
        <f t="shared" si="47"/>
        <v>0</v>
      </c>
      <c r="U54" s="171">
        <f t="shared" si="47"/>
        <v>0</v>
      </c>
      <c r="V54" s="171">
        <f t="shared" si="47"/>
        <v>0</v>
      </c>
      <c r="W54" s="171">
        <f t="shared" si="47"/>
        <v>0</v>
      </c>
      <c r="X54" s="171">
        <f t="shared" si="47"/>
        <v>0</v>
      </c>
      <c r="Y54" s="171">
        <f t="shared" si="47"/>
        <v>0</v>
      </c>
      <c r="Z54" s="171">
        <f t="shared" si="47"/>
        <v>2</v>
      </c>
      <c r="AA54" s="171">
        <f t="shared" si="47"/>
        <v>0</v>
      </c>
      <c r="AB54" s="171">
        <f t="shared" si="47"/>
        <v>0</v>
      </c>
      <c r="AC54" s="171">
        <f t="shared" si="47"/>
        <v>0</v>
      </c>
      <c r="AD54" s="171">
        <f t="shared" si="47"/>
        <v>0</v>
      </c>
      <c r="AE54" s="171">
        <f t="shared" si="47"/>
        <v>0</v>
      </c>
      <c r="AF54" s="171">
        <f t="shared" si="47"/>
        <v>0</v>
      </c>
      <c r="AG54" s="171">
        <f t="shared" si="47"/>
        <v>0</v>
      </c>
      <c r="AH54" s="171">
        <f t="shared" si="47"/>
        <v>0</v>
      </c>
      <c r="AI54" s="171">
        <f t="shared" si="47"/>
        <v>0</v>
      </c>
      <c r="AJ54" s="171">
        <f t="shared" si="47"/>
        <v>0</v>
      </c>
      <c r="AK54" s="171">
        <f t="shared" si="47"/>
        <v>1</v>
      </c>
      <c r="AL54" s="171">
        <f t="shared" si="47"/>
        <v>0</v>
      </c>
      <c r="AM54" s="171">
        <f t="shared" si="47"/>
        <v>0</v>
      </c>
      <c r="AN54" s="171">
        <f t="shared" si="47"/>
        <v>8</v>
      </c>
      <c r="AO54" s="171">
        <f t="shared" si="47"/>
        <v>0</v>
      </c>
      <c r="AP54" s="171">
        <f t="shared" si="47"/>
        <v>0</v>
      </c>
      <c r="AQ54" s="171">
        <f aca="true" t="shared" si="48" ref="AQ54:BH54">SUM(AQ55:AQ64)</f>
        <v>0</v>
      </c>
      <c r="AR54" s="171">
        <f t="shared" si="48"/>
        <v>1</v>
      </c>
      <c r="AS54" s="171">
        <f t="shared" si="48"/>
        <v>0</v>
      </c>
      <c r="AT54" s="171">
        <f t="shared" si="48"/>
        <v>0</v>
      </c>
      <c r="AU54" s="171">
        <f t="shared" si="48"/>
        <v>0</v>
      </c>
      <c r="AV54" s="171">
        <f t="shared" si="48"/>
        <v>0</v>
      </c>
      <c r="AW54" s="171">
        <f t="shared" si="48"/>
        <v>0</v>
      </c>
      <c r="AX54" s="171">
        <f t="shared" si="48"/>
        <v>0</v>
      </c>
      <c r="AY54" s="171">
        <f t="shared" si="48"/>
        <v>0</v>
      </c>
      <c r="AZ54" s="171">
        <f t="shared" si="48"/>
        <v>0</v>
      </c>
      <c r="BA54" s="171">
        <f t="shared" si="48"/>
        <v>1</v>
      </c>
      <c r="BB54" s="171">
        <f t="shared" si="48"/>
        <v>0</v>
      </c>
      <c r="BC54" s="171">
        <f t="shared" si="48"/>
        <v>0</v>
      </c>
      <c r="BD54" s="171">
        <f t="shared" si="48"/>
        <v>0</v>
      </c>
      <c r="BE54" s="171">
        <f t="shared" si="48"/>
        <v>2</v>
      </c>
      <c r="BF54" s="171">
        <f t="shared" si="48"/>
        <v>0</v>
      </c>
      <c r="BG54" s="171">
        <f t="shared" si="48"/>
        <v>0</v>
      </c>
      <c r="BH54" s="171">
        <f t="shared" si="48"/>
        <v>0</v>
      </c>
      <c r="BI54" s="156" t="s">
        <v>627</v>
      </c>
    </row>
    <row r="55" spans="1:61" ht="15.75" customHeight="1">
      <c r="A55" s="172" t="s">
        <v>628</v>
      </c>
      <c r="B55" s="164">
        <f aca="true" t="shared" si="49" ref="B55:B64">SUM(SUM(C55:D55))</f>
        <v>52</v>
      </c>
      <c r="C55" s="177">
        <v>9</v>
      </c>
      <c r="D55" s="177">
        <v>43</v>
      </c>
      <c r="E55" s="166">
        <f aca="true" t="shared" si="50" ref="E55:E64">SUM(SUM(F55:G55))</f>
        <v>37</v>
      </c>
      <c r="F55" s="171">
        <f aca="true" t="shared" si="51" ref="F55:F64">C55-L55</f>
        <v>9</v>
      </c>
      <c r="G55" s="171">
        <f aca="true" t="shared" si="52" ref="G55:G64">D55-M55</f>
        <v>28</v>
      </c>
      <c r="H55" s="173">
        <f t="shared" si="46"/>
        <v>0.7115384615384616</v>
      </c>
      <c r="I55" s="173">
        <f t="shared" si="46"/>
        <v>1</v>
      </c>
      <c r="J55" s="173">
        <f t="shared" si="46"/>
        <v>0.6511627906976745</v>
      </c>
      <c r="K55" s="166">
        <f aca="true" t="shared" si="53" ref="K55:K64">SUM(N55:BH55)</f>
        <v>15</v>
      </c>
      <c r="L55" s="167">
        <v>0</v>
      </c>
      <c r="M55" s="167">
        <v>15</v>
      </c>
      <c r="N55" s="166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185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2</v>
      </c>
      <c r="AA55" s="167">
        <v>0</v>
      </c>
      <c r="AB55" s="167">
        <v>0</v>
      </c>
      <c r="AC55" s="185">
        <v>0</v>
      </c>
      <c r="AD55" s="185">
        <v>0</v>
      </c>
      <c r="AE55" s="185">
        <v>0</v>
      </c>
      <c r="AF55" s="185">
        <v>0</v>
      </c>
      <c r="AG55" s="167">
        <v>0</v>
      </c>
      <c r="AH55" s="167">
        <v>0</v>
      </c>
      <c r="AI55" s="167">
        <v>0</v>
      </c>
      <c r="AJ55" s="167">
        <v>0</v>
      </c>
      <c r="AK55" s="167">
        <v>1</v>
      </c>
      <c r="AL55" s="167">
        <v>0</v>
      </c>
      <c r="AM55" s="167">
        <v>0</v>
      </c>
      <c r="AN55" s="167">
        <v>8</v>
      </c>
      <c r="AO55" s="167">
        <v>0</v>
      </c>
      <c r="AP55" s="167">
        <v>0</v>
      </c>
      <c r="AQ55" s="167">
        <v>0</v>
      </c>
      <c r="AR55" s="167">
        <v>1</v>
      </c>
      <c r="AS55" s="185">
        <v>0</v>
      </c>
      <c r="AT55" s="167">
        <v>0</v>
      </c>
      <c r="AU55" s="167">
        <v>0</v>
      </c>
      <c r="AV55" s="167">
        <v>0</v>
      </c>
      <c r="AW55" s="185">
        <v>0</v>
      </c>
      <c r="AX55" s="167">
        <v>0</v>
      </c>
      <c r="AY55" s="167">
        <v>0</v>
      </c>
      <c r="AZ55" s="167">
        <v>0</v>
      </c>
      <c r="BA55" s="167">
        <v>1</v>
      </c>
      <c r="BB55" s="167">
        <v>0</v>
      </c>
      <c r="BC55" s="167">
        <v>0</v>
      </c>
      <c r="BD55" s="167">
        <v>0</v>
      </c>
      <c r="BE55" s="167">
        <v>2</v>
      </c>
      <c r="BF55" s="167">
        <v>0</v>
      </c>
      <c r="BG55" s="167">
        <v>0</v>
      </c>
      <c r="BH55" s="167">
        <v>0</v>
      </c>
      <c r="BI55" s="186" t="s">
        <v>67</v>
      </c>
    </row>
    <row r="56" spans="1:61" ht="15.75" customHeight="1">
      <c r="A56" s="172" t="s">
        <v>629</v>
      </c>
      <c r="B56" s="164">
        <f t="shared" si="49"/>
        <v>0</v>
      </c>
      <c r="C56" s="169">
        <v>0</v>
      </c>
      <c r="D56" s="169">
        <v>0</v>
      </c>
      <c r="E56" s="166">
        <f t="shared" si="50"/>
        <v>0</v>
      </c>
      <c r="F56" s="171">
        <f t="shared" si="51"/>
        <v>0</v>
      </c>
      <c r="G56" s="171">
        <f t="shared" si="52"/>
        <v>0</v>
      </c>
      <c r="H56" s="184">
        <f aca="true" t="shared" si="54" ref="H56:H64">SUM(SUM(I56:J56))</f>
        <v>0</v>
      </c>
      <c r="I56" s="171">
        <f aca="true" t="shared" si="55" ref="I56:I64">F56-O56</f>
        <v>0</v>
      </c>
      <c r="J56" s="171">
        <f aca="true" t="shared" si="56" ref="J56:J64">G56-P56</f>
        <v>0</v>
      </c>
      <c r="K56" s="166">
        <f t="shared" si="53"/>
        <v>0</v>
      </c>
      <c r="L56" s="171">
        <v>0</v>
      </c>
      <c r="M56" s="171">
        <v>0</v>
      </c>
      <c r="N56" s="166">
        <v>0</v>
      </c>
      <c r="O56" s="185">
        <v>0</v>
      </c>
      <c r="P56" s="185">
        <v>0</v>
      </c>
      <c r="Q56" s="185">
        <v>0</v>
      </c>
      <c r="R56" s="185">
        <v>0</v>
      </c>
      <c r="S56" s="185">
        <v>0</v>
      </c>
      <c r="T56" s="185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85">
        <v>0</v>
      </c>
      <c r="AD56" s="185">
        <v>0</v>
      </c>
      <c r="AE56" s="185">
        <v>0</v>
      </c>
      <c r="AF56" s="185">
        <v>0</v>
      </c>
      <c r="AG56" s="167">
        <v>0</v>
      </c>
      <c r="AH56" s="167">
        <v>0</v>
      </c>
      <c r="AI56" s="167">
        <v>0</v>
      </c>
      <c r="AJ56" s="167">
        <v>0</v>
      </c>
      <c r="AK56" s="167">
        <v>0</v>
      </c>
      <c r="AL56" s="167">
        <v>0</v>
      </c>
      <c r="AM56" s="167">
        <v>0</v>
      </c>
      <c r="AN56" s="167">
        <v>0</v>
      </c>
      <c r="AO56" s="167">
        <v>0</v>
      </c>
      <c r="AP56" s="167">
        <v>0</v>
      </c>
      <c r="AQ56" s="167">
        <v>0</v>
      </c>
      <c r="AR56" s="167">
        <v>0</v>
      </c>
      <c r="AS56" s="185">
        <v>0</v>
      </c>
      <c r="AT56" s="167">
        <v>0</v>
      </c>
      <c r="AU56" s="167">
        <v>0</v>
      </c>
      <c r="AV56" s="167">
        <v>0</v>
      </c>
      <c r="AW56" s="185">
        <v>0</v>
      </c>
      <c r="AX56" s="167">
        <v>0</v>
      </c>
      <c r="AY56" s="167">
        <v>0</v>
      </c>
      <c r="AZ56" s="167">
        <v>0</v>
      </c>
      <c r="BA56" s="167">
        <v>0</v>
      </c>
      <c r="BB56" s="167">
        <v>0</v>
      </c>
      <c r="BC56" s="167">
        <v>0</v>
      </c>
      <c r="BD56" s="167">
        <v>0</v>
      </c>
      <c r="BE56" s="167">
        <v>0</v>
      </c>
      <c r="BF56" s="167">
        <v>0</v>
      </c>
      <c r="BG56" s="167">
        <v>0</v>
      </c>
      <c r="BH56" s="167">
        <v>0</v>
      </c>
      <c r="BI56" s="186" t="s">
        <v>69</v>
      </c>
    </row>
    <row r="57" spans="1:61" ht="15.75" customHeight="1">
      <c r="A57" s="172" t="s">
        <v>630</v>
      </c>
      <c r="B57" s="164">
        <f t="shared" si="49"/>
        <v>0</v>
      </c>
      <c r="C57" s="177">
        <v>0</v>
      </c>
      <c r="D57" s="177">
        <v>0</v>
      </c>
      <c r="E57" s="166">
        <f t="shared" si="50"/>
        <v>0</v>
      </c>
      <c r="F57" s="171">
        <f t="shared" si="51"/>
        <v>0</v>
      </c>
      <c r="G57" s="171">
        <f t="shared" si="52"/>
        <v>0</v>
      </c>
      <c r="H57" s="184">
        <f t="shared" si="54"/>
        <v>0</v>
      </c>
      <c r="I57" s="171">
        <f t="shared" si="55"/>
        <v>0</v>
      </c>
      <c r="J57" s="171">
        <f t="shared" si="56"/>
        <v>0</v>
      </c>
      <c r="K57" s="166">
        <f t="shared" si="53"/>
        <v>0</v>
      </c>
      <c r="L57" s="167">
        <v>0</v>
      </c>
      <c r="M57" s="167">
        <v>0</v>
      </c>
      <c r="N57" s="166">
        <v>0</v>
      </c>
      <c r="O57" s="185">
        <v>0</v>
      </c>
      <c r="P57" s="185">
        <v>0</v>
      </c>
      <c r="Q57" s="185">
        <v>0</v>
      </c>
      <c r="R57" s="185">
        <v>0</v>
      </c>
      <c r="S57" s="185">
        <v>0</v>
      </c>
      <c r="T57" s="185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  <c r="AB57" s="167">
        <v>0</v>
      </c>
      <c r="AC57" s="185">
        <v>0</v>
      </c>
      <c r="AD57" s="185">
        <v>0</v>
      </c>
      <c r="AE57" s="185">
        <v>0</v>
      </c>
      <c r="AF57" s="185">
        <v>0</v>
      </c>
      <c r="AG57" s="167">
        <v>0</v>
      </c>
      <c r="AH57" s="167">
        <v>0</v>
      </c>
      <c r="AI57" s="167">
        <v>0</v>
      </c>
      <c r="AJ57" s="167">
        <v>0</v>
      </c>
      <c r="AK57" s="167">
        <v>0</v>
      </c>
      <c r="AL57" s="167">
        <v>0</v>
      </c>
      <c r="AM57" s="167">
        <v>0</v>
      </c>
      <c r="AN57" s="167">
        <v>0</v>
      </c>
      <c r="AO57" s="167">
        <v>0</v>
      </c>
      <c r="AP57" s="167">
        <v>0</v>
      </c>
      <c r="AQ57" s="167">
        <v>0</v>
      </c>
      <c r="AR57" s="167">
        <v>0</v>
      </c>
      <c r="AS57" s="185">
        <v>0</v>
      </c>
      <c r="AT57" s="167">
        <v>0</v>
      </c>
      <c r="AU57" s="167">
        <v>0</v>
      </c>
      <c r="AV57" s="167">
        <v>0</v>
      </c>
      <c r="AW57" s="185">
        <v>0</v>
      </c>
      <c r="AX57" s="167">
        <v>0</v>
      </c>
      <c r="AY57" s="167">
        <v>0</v>
      </c>
      <c r="AZ57" s="167">
        <v>0</v>
      </c>
      <c r="BA57" s="167">
        <v>0</v>
      </c>
      <c r="BB57" s="167">
        <v>0</v>
      </c>
      <c r="BC57" s="167">
        <v>0</v>
      </c>
      <c r="BD57" s="167">
        <v>0</v>
      </c>
      <c r="BE57" s="167">
        <v>0</v>
      </c>
      <c r="BF57" s="167">
        <v>0</v>
      </c>
      <c r="BG57" s="167">
        <v>0</v>
      </c>
      <c r="BH57" s="167">
        <v>0</v>
      </c>
      <c r="BI57" s="186" t="s">
        <v>71</v>
      </c>
    </row>
    <row r="58" spans="1:61" ht="15.75" customHeight="1">
      <c r="A58" s="172" t="s">
        <v>631</v>
      </c>
      <c r="B58" s="164">
        <f t="shared" si="49"/>
        <v>0</v>
      </c>
      <c r="C58" s="169">
        <v>0</v>
      </c>
      <c r="D58" s="169">
        <v>0</v>
      </c>
      <c r="E58" s="166">
        <f t="shared" si="50"/>
        <v>0</v>
      </c>
      <c r="F58" s="171">
        <f t="shared" si="51"/>
        <v>0</v>
      </c>
      <c r="G58" s="171">
        <f t="shared" si="52"/>
        <v>0</v>
      </c>
      <c r="H58" s="184">
        <f t="shared" si="54"/>
        <v>0</v>
      </c>
      <c r="I58" s="171">
        <f t="shared" si="55"/>
        <v>0</v>
      </c>
      <c r="J58" s="171">
        <f t="shared" si="56"/>
        <v>0</v>
      </c>
      <c r="K58" s="166">
        <f t="shared" si="53"/>
        <v>0</v>
      </c>
      <c r="L58" s="171">
        <v>0</v>
      </c>
      <c r="M58" s="171">
        <v>0</v>
      </c>
      <c r="N58" s="166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  <c r="AB58" s="167">
        <v>0</v>
      </c>
      <c r="AC58" s="185">
        <v>0</v>
      </c>
      <c r="AD58" s="185">
        <v>0</v>
      </c>
      <c r="AE58" s="185">
        <v>0</v>
      </c>
      <c r="AF58" s="185">
        <v>0</v>
      </c>
      <c r="AG58" s="167">
        <v>0</v>
      </c>
      <c r="AH58" s="167">
        <v>0</v>
      </c>
      <c r="AI58" s="167">
        <v>0</v>
      </c>
      <c r="AJ58" s="167">
        <v>0</v>
      </c>
      <c r="AK58" s="167">
        <v>0</v>
      </c>
      <c r="AL58" s="167">
        <v>0</v>
      </c>
      <c r="AM58" s="167">
        <v>0</v>
      </c>
      <c r="AN58" s="167">
        <v>0</v>
      </c>
      <c r="AO58" s="167">
        <v>0</v>
      </c>
      <c r="AP58" s="167">
        <v>0</v>
      </c>
      <c r="AQ58" s="167">
        <v>0</v>
      </c>
      <c r="AR58" s="167">
        <v>0</v>
      </c>
      <c r="AS58" s="185">
        <v>0</v>
      </c>
      <c r="AT58" s="167">
        <v>0</v>
      </c>
      <c r="AU58" s="167">
        <v>0</v>
      </c>
      <c r="AV58" s="167">
        <v>0</v>
      </c>
      <c r="AW58" s="185">
        <v>0</v>
      </c>
      <c r="AX58" s="167">
        <v>0</v>
      </c>
      <c r="AY58" s="167">
        <v>0</v>
      </c>
      <c r="AZ58" s="167">
        <v>0</v>
      </c>
      <c r="BA58" s="167">
        <v>0</v>
      </c>
      <c r="BB58" s="167">
        <v>0</v>
      </c>
      <c r="BC58" s="167">
        <v>0</v>
      </c>
      <c r="BD58" s="167">
        <v>0</v>
      </c>
      <c r="BE58" s="167">
        <v>0</v>
      </c>
      <c r="BF58" s="167">
        <v>0</v>
      </c>
      <c r="BG58" s="167">
        <v>0</v>
      </c>
      <c r="BH58" s="167">
        <v>0</v>
      </c>
      <c r="BI58" s="186" t="s">
        <v>73</v>
      </c>
    </row>
    <row r="59" spans="1:61" ht="15.75" customHeight="1">
      <c r="A59" s="172" t="s">
        <v>632</v>
      </c>
      <c r="B59" s="164">
        <f t="shared" si="49"/>
        <v>0</v>
      </c>
      <c r="C59" s="177">
        <v>0</v>
      </c>
      <c r="D59" s="177">
        <v>0</v>
      </c>
      <c r="E59" s="166">
        <f t="shared" si="50"/>
        <v>0</v>
      </c>
      <c r="F59" s="171">
        <f t="shared" si="51"/>
        <v>0</v>
      </c>
      <c r="G59" s="171">
        <f t="shared" si="52"/>
        <v>0</v>
      </c>
      <c r="H59" s="184">
        <f t="shared" si="54"/>
        <v>0</v>
      </c>
      <c r="I59" s="171">
        <f t="shared" si="55"/>
        <v>0</v>
      </c>
      <c r="J59" s="171">
        <f t="shared" si="56"/>
        <v>0</v>
      </c>
      <c r="K59" s="166">
        <f t="shared" si="53"/>
        <v>0</v>
      </c>
      <c r="L59" s="167">
        <v>0</v>
      </c>
      <c r="M59" s="167">
        <v>0</v>
      </c>
      <c r="N59" s="166">
        <v>0</v>
      </c>
      <c r="O59" s="185">
        <v>0</v>
      </c>
      <c r="P59" s="185">
        <v>0</v>
      </c>
      <c r="Q59" s="185">
        <v>0</v>
      </c>
      <c r="R59" s="185">
        <v>0</v>
      </c>
      <c r="S59" s="185">
        <v>0</v>
      </c>
      <c r="T59" s="185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  <c r="AB59" s="167">
        <v>0</v>
      </c>
      <c r="AC59" s="185">
        <v>0</v>
      </c>
      <c r="AD59" s="185">
        <v>0</v>
      </c>
      <c r="AE59" s="185">
        <v>0</v>
      </c>
      <c r="AF59" s="185">
        <v>0</v>
      </c>
      <c r="AG59" s="167">
        <v>0</v>
      </c>
      <c r="AH59" s="167">
        <v>0</v>
      </c>
      <c r="AI59" s="167">
        <v>0</v>
      </c>
      <c r="AJ59" s="167">
        <v>0</v>
      </c>
      <c r="AK59" s="167">
        <v>0</v>
      </c>
      <c r="AL59" s="167">
        <v>0</v>
      </c>
      <c r="AM59" s="167">
        <v>0</v>
      </c>
      <c r="AN59" s="167">
        <v>0</v>
      </c>
      <c r="AO59" s="167">
        <v>0</v>
      </c>
      <c r="AP59" s="167">
        <v>0</v>
      </c>
      <c r="AQ59" s="167">
        <v>0</v>
      </c>
      <c r="AR59" s="167">
        <v>0</v>
      </c>
      <c r="AS59" s="185">
        <v>0</v>
      </c>
      <c r="AT59" s="167">
        <v>0</v>
      </c>
      <c r="AU59" s="167">
        <v>0</v>
      </c>
      <c r="AV59" s="167">
        <v>0</v>
      </c>
      <c r="AW59" s="185">
        <v>0</v>
      </c>
      <c r="AX59" s="167">
        <v>0</v>
      </c>
      <c r="AY59" s="167">
        <v>0</v>
      </c>
      <c r="AZ59" s="167">
        <v>0</v>
      </c>
      <c r="BA59" s="167">
        <v>0</v>
      </c>
      <c r="BB59" s="167">
        <v>0</v>
      </c>
      <c r="BC59" s="167">
        <v>0</v>
      </c>
      <c r="BD59" s="167">
        <v>0</v>
      </c>
      <c r="BE59" s="167">
        <v>0</v>
      </c>
      <c r="BF59" s="167">
        <v>0</v>
      </c>
      <c r="BG59" s="167">
        <v>0</v>
      </c>
      <c r="BH59" s="167">
        <v>0</v>
      </c>
      <c r="BI59" s="186" t="s">
        <v>75</v>
      </c>
    </row>
    <row r="60" spans="1:61" ht="15.75" customHeight="1">
      <c r="A60" s="172" t="s">
        <v>633</v>
      </c>
      <c r="B60" s="164">
        <f t="shared" si="49"/>
        <v>0</v>
      </c>
      <c r="C60" s="169">
        <v>0</v>
      </c>
      <c r="D60" s="169">
        <v>0</v>
      </c>
      <c r="E60" s="166">
        <f t="shared" si="50"/>
        <v>0</v>
      </c>
      <c r="F60" s="171">
        <f t="shared" si="51"/>
        <v>0</v>
      </c>
      <c r="G60" s="171">
        <f t="shared" si="52"/>
        <v>0</v>
      </c>
      <c r="H60" s="184">
        <f t="shared" si="54"/>
        <v>0</v>
      </c>
      <c r="I60" s="171">
        <f t="shared" si="55"/>
        <v>0</v>
      </c>
      <c r="J60" s="171">
        <f t="shared" si="56"/>
        <v>0</v>
      </c>
      <c r="K60" s="166">
        <f t="shared" si="53"/>
        <v>0</v>
      </c>
      <c r="L60" s="171">
        <v>0</v>
      </c>
      <c r="M60" s="171">
        <v>0</v>
      </c>
      <c r="N60" s="166">
        <v>0</v>
      </c>
      <c r="O60" s="185">
        <v>0</v>
      </c>
      <c r="P60" s="185">
        <v>0</v>
      </c>
      <c r="Q60" s="185">
        <v>0</v>
      </c>
      <c r="R60" s="185">
        <v>0</v>
      </c>
      <c r="S60" s="185">
        <v>0</v>
      </c>
      <c r="T60" s="185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  <c r="AB60" s="167">
        <v>0</v>
      </c>
      <c r="AC60" s="185">
        <v>0</v>
      </c>
      <c r="AD60" s="185">
        <v>0</v>
      </c>
      <c r="AE60" s="185">
        <v>0</v>
      </c>
      <c r="AF60" s="185">
        <v>0</v>
      </c>
      <c r="AG60" s="167">
        <v>0</v>
      </c>
      <c r="AH60" s="167">
        <v>0</v>
      </c>
      <c r="AI60" s="167">
        <v>0</v>
      </c>
      <c r="AJ60" s="167">
        <v>0</v>
      </c>
      <c r="AK60" s="167">
        <v>0</v>
      </c>
      <c r="AL60" s="167">
        <v>0</v>
      </c>
      <c r="AM60" s="167">
        <v>0</v>
      </c>
      <c r="AN60" s="167">
        <v>0</v>
      </c>
      <c r="AO60" s="167">
        <v>0</v>
      </c>
      <c r="AP60" s="167">
        <v>0</v>
      </c>
      <c r="AQ60" s="167">
        <v>0</v>
      </c>
      <c r="AR60" s="167">
        <v>0</v>
      </c>
      <c r="AS60" s="185">
        <v>0</v>
      </c>
      <c r="AT60" s="167">
        <v>0</v>
      </c>
      <c r="AU60" s="167">
        <v>0</v>
      </c>
      <c r="AV60" s="167">
        <v>0</v>
      </c>
      <c r="AW60" s="185">
        <v>0</v>
      </c>
      <c r="AX60" s="167">
        <v>0</v>
      </c>
      <c r="AY60" s="167">
        <v>0</v>
      </c>
      <c r="AZ60" s="167">
        <v>0</v>
      </c>
      <c r="BA60" s="167">
        <v>0</v>
      </c>
      <c r="BB60" s="167">
        <v>0</v>
      </c>
      <c r="BC60" s="167">
        <v>0</v>
      </c>
      <c r="BD60" s="167">
        <v>0</v>
      </c>
      <c r="BE60" s="167">
        <v>0</v>
      </c>
      <c r="BF60" s="167">
        <v>0</v>
      </c>
      <c r="BG60" s="167">
        <v>0</v>
      </c>
      <c r="BH60" s="167">
        <v>0</v>
      </c>
      <c r="BI60" s="186" t="s">
        <v>77</v>
      </c>
    </row>
    <row r="61" spans="1:61" ht="15.75" customHeight="1">
      <c r="A61" s="172" t="s">
        <v>634</v>
      </c>
      <c r="B61" s="164">
        <f t="shared" si="49"/>
        <v>0</v>
      </c>
      <c r="C61" s="177">
        <v>0</v>
      </c>
      <c r="D61" s="177">
        <v>0</v>
      </c>
      <c r="E61" s="166">
        <f t="shared" si="50"/>
        <v>0</v>
      </c>
      <c r="F61" s="171">
        <f t="shared" si="51"/>
        <v>0</v>
      </c>
      <c r="G61" s="171">
        <f t="shared" si="52"/>
        <v>0</v>
      </c>
      <c r="H61" s="184">
        <f t="shared" si="54"/>
        <v>0</v>
      </c>
      <c r="I61" s="171">
        <f t="shared" si="55"/>
        <v>0</v>
      </c>
      <c r="J61" s="171">
        <f t="shared" si="56"/>
        <v>0</v>
      </c>
      <c r="K61" s="166">
        <f t="shared" si="53"/>
        <v>0</v>
      </c>
      <c r="L61" s="167">
        <v>0</v>
      </c>
      <c r="M61" s="167">
        <v>0</v>
      </c>
      <c r="N61" s="166">
        <v>0</v>
      </c>
      <c r="O61" s="185">
        <v>0</v>
      </c>
      <c r="P61" s="185">
        <v>0</v>
      </c>
      <c r="Q61" s="185">
        <v>0</v>
      </c>
      <c r="R61" s="185">
        <v>0</v>
      </c>
      <c r="S61" s="185">
        <v>0</v>
      </c>
      <c r="T61" s="185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85">
        <v>0</v>
      </c>
      <c r="AD61" s="185">
        <v>0</v>
      </c>
      <c r="AE61" s="185">
        <v>0</v>
      </c>
      <c r="AF61" s="185">
        <v>0</v>
      </c>
      <c r="AG61" s="167">
        <v>0</v>
      </c>
      <c r="AH61" s="167">
        <v>0</v>
      </c>
      <c r="AI61" s="167">
        <v>0</v>
      </c>
      <c r="AJ61" s="167">
        <v>0</v>
      </c>
      <c r="AK61" s="167">
        <v>0</v>
      </c>
      <c r="AL61" s="167">
        <v>0</v>
      </c>
      <c r="AM61" s="167">
        <v>0</v>
      </c>
      <c r="AN61" s="167">
        <v>0</v>
      </c>
      <c r="AO61" s="167">
        <v>0</v>
      </c>
      <c r="AP61" s="167">
        <v>0</v>
      </c>
      <c r="AQ61" s="167">
        <v>0</v>
      </c>
      <c r="AR61" s="167">
        <v>0</v>
      </c>
      <c r="AS61" s="185">
        <v>0</v>
      </c>
      <c r="AT61" s="167">
        <v>0</v>
      </c>
      <c r="AU61" s="167">
        <v>0</v>
      </c>
      <c r="AV61" s="167">
        <v>0</v>
      </c>
      <c r="AW61" s="185">
        <v>0</v>
      </c>
      <c r="AX61" s="167">
        <v>0</v>
      </c>
      <c r="AY61" s="167">
        <v>0</v>
      </c>
      <c r="AZ61" s="167">
        <v>0</v>
      </c>
      <c r="BA61" s="167">
        <v>0</v>
      </c>
      <c r="BB61" s="167">
        <v>0</v>
      </c>
      <c r="BC61" s="167">
        <v>0</v>
      </c>
      <c r="BD61" s="167">
        <v>0</v>
      </c>
      <c r="BE61" s="167">
        <v>0</v>
      </c>
      <c r="BF61" s="167">
        <v>0</v>
      </c>
      <c r="BG61" s="167">
        <v>0</v>
      </c>
      <c r="BH61" s="167">
        <v>0</v>
      </c>
      <c r="BI61" s="186" t="s">
        <v>79</v>
      </c>
    </row>
    <row r="62" spans="1:61" ht="15.75" customHeight="1">
      <c r="A62" s="172" t="s">
        <v>635</v>
      </c>
      <c r="B62" s="164">
        <f t="shared" si="49"/>
        <v>0</v>
      </c>
      <c r="C62" s="169">
        <v>0</v>
      </c>
      <c r="D62" s="169">
        <v>0</v>
      </c>
      <c r="E62" s="166">
        <f t="shared" si="50"/>
        <v>0</v>
      </c>
      <c r="F62" s="171">
        <f t="shared" si="51"/>
        <v>0</v>
      </c>
      <c r="G62" s="171">
        <f t="shared" si="52"/>
        <v>0</v>
      </c>
      <c r="H62" s="184">
        <f t="shared" si="54"/>
        <v>0</v>
      </c>
      <c r="I62" s="171">
        <f t="shared" si="55"/>
        <v>0</v>
      </c>
      <c r="J62" s="171">
        <f t="shared" si="56"/>
        <v>0</v>
      </c>
      <c r="K62" s="166">
        <f t="shared" si="53"/>
        <v>0</v>
      </c>
      <c r="L62" s="171">
        <v>0</v>
      </c>
      <c r="M62" s="171">
        <v>0</v>
      </c>
      <c r="N62" s="166">
        <v>0</v>
      </c>
      <c r="O62" s="185">
        <v>0</v>
      </c>
      <c r="P62" s="185">
        <v>0</v>
      </c>
      <c r="Q62" s="185">
        <v>0</v>
      </c>
      <c r="R62" s="185">
        <v>0</v>
      </c>
      <c r="S62" s="185">
        <v>0</v>
      </c>
      <c r="T62" s="185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185">
        <v>0</v>
      </c>
      <c r="AD62" s="185">
        <v>0</v>
      </c>
      <c r="AE62" s="185">
        <v>0</v>
      </c>
      <c r="AF62" s="185">
        <v>0</v>
      </c>
      <c r="AG62" s="167">
        <v>0</v>
      </c>
      <c r="AH62" s="167">
        <v>0</v>
      </c>
      <c r="AI62" s="167">
        <v>0</v>
      </c>
      <c r="AJ62" s="167">
        <v>0</v>
      </c>
      <c r="AK62" s="167">
        <v>0</v>
      </c>
      <c r="AL62" s="167">
        <v>0</v>
      </c>
      <c r="AM62" s="167">
        <v>0</v>
      </c>
      <c r="AN62" s="167">
        <v>0</v>
      </c>
      <c r="AO62" s="167">
        <v>0</v>
      </c>
      <c r="AP62" s="167">
        <v>0</v>
      </c>
      <c r="AQ62" s="167">
        <v>0</v>
      </c>
      <c r="AR62" s="167">
        <v>0</v>
      </c>
      <c r="AS62" s="185">
        <v>0</v>
      </c>
      <c r="AT62" s="167">
        <v>0</v>
      </c>
      <c r="AU62" s="167">
        <v>0</v>
      </c>
      <c r="AV62" s="167">
        <v>0</v>
      </c>
      <c r="AW62" s="185">
        <v>0</v>
      </c>
      <c r="AX62" s="167">
        <v>0</v>
      </c>
      <c r="AY62" s="167">
        <v>0</v>
      </c>
      <c r="AZ62" s="167">
        <v>0</v>
      </c>
      <c r="BA62" s="167">
        <v>0</v>
      </c>
      <c r="BB62" s="167">
        <v>0</v>
      </c>
      <c r="BC62" s="167">
        <v>0</v>
      </c>
      <c r="BD62" s="167">
        <v>0</v>
      </c>
      <c r="BE62" s="167">
        <v>0</v>
      </c>
      <c r="BF62" s="167">
        <v>0</v>
      </c>
      <c r="BG62" s="167">
        <v>0</v>
      </c>
      <c r="BH62" s="167">
        <v>0</v>
      </c>
      <c r="BI62" s="186" t="s">
        <v>81</v>
      </c>
    </row>
    <row r="63" spans="1:61" ht="15.75" customHeight="1">
      <c r="A63" s="172" t="s">
        <v>636</v>
      </c>
      <c r="B63" s="164">
        <f t="shared" si="49"/>
        <v>0</v>
      </c>
      <c r="C63" s="169">
        <v>0</v>
      </c>
      <c r="D63" s="169">
        <v>0</v>
      </c>
      <c r="E63" s="166">
        <f t="shared" si="50"/>
        <v>0</v>
      </c>
      <c r="F63" s="171">
        <f t="shared" si="51"/>
        <v>0</v>
      </c>
      <c r="G63" s="171">
        <f t="shared" si="52"/>
        <v>0</v>
      </c>
      <c r="H63" s="184">
        <f t="shared" si="54"/>
        <v>0</v>
      </c>
      <c r="I63" s="171">
        <f t="shared" si="55"/>
        <v>0</v>
      </c>
      <c r="J63" s="171">
        <f t="shared" si="56"/>
        <v>0</v>
      </c>
      <c r="K63" s="166">
        <f t="shared" si="53"/>
        <v>0</v>
      </c>
      <c r="L63" s="171">
        <v>0</v>
      </c>
      <c r="M63" s="171">
        <v>0</v>
      </c>
      <c r="N63" s="166">
        <v>0</v>
      </c>
      <c r="O63" s="185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  <c r="AB63" s="167">
        <v>0</v>
      </c>
      <c r="AC63" s="185">
        <v>0</v>
      </c>
      <c r="AD63" s="185">
        <v>0</v>
      </c>
      <c r="AE63" s="185">
        <v>0</v>
      </c>
      <c r="AF63" s="185">
        <v>0</v>
      </c>
      <c r="AG63" s="167">
        <v>0</v>
      </c>
      <c r="AH63" s="167">
        <v>0</v>
      </c>
      <c r="AI63" s="167">
        <v>0</v>
      </c>
      <c r="AJ63" s="167">
        <v>0</v>
      </c>
      <c r="AK63" s="167">
        <v>0</v>
      </c>
      <c r="AL63" s="167">
        <v>0</v>
      </c>
      <c r="AM63" s="167">
        <v>0</v>
      </c>
      <c r="AN63" s="167">
        <v>0</v>
      </c>
      <c r="AO63" s="167">
        <v>0</v>
      </c>
      <c r="AP63" s="167">
        <v>0</v>
      </c>
      <c r="AQ63" s="167">
        <v>0</v>
      </c>
      <c r="AR63" s="167">
        <v>0</v>
      </c>
      <c r="AS63" s="185">
        <v>0</v>
      </c>
      <c r="AT63" s="167">
        <v>0</v>
      </c>
      <c r="AU63" s="167">
        <v>0</v>
      </c>
      <c r="AV63" s="167">
        <v>0</v>
      </c>
      <c r="AW63" s="185">
        <v>0</v>
      </c>
      <c r="AX63" s="167">
        <v>0</v>
      </c>
      <c r="AY63" s="167">
        <v>0</v>
      </c>
      <c r="AZ63" s="167">
        <v>0</v>
      </c>
      <c r="BA63" s="167">
        <v>0</v>
      </c>
      <c r="BB63" s="167">
        <v>0</v>
      </c>
      <c r="BC63" s="167">
        <v>0</v>
      </c>
      <c r="BD63" s="167">
        <v>0</v>
      </c>
      <c r="BE63" s="167">
        <v>0</v>
      </c>
      <c r="BF63" s="167">
        <v>0</v>
      </c>
      <c r="BG63" s="167">
        <v>0</v>
      </c>
      <c r="BH63" s="167">
        <v>0</v>
      </c>
      <c r="BI63" s="186" t="s">
        <v>83</v>
      </c>
    </row>
    <row r="64" spans="1:61" ht="15.75" customHeight="1">
      <c r="A64" s="172" t="s">
        <v>637</v>
      </c>
      <c r="B64" s="164">
        <f t="shared" si="49"/>
        <v>0</v>
      </c>
      <c r="C64" s="151">
        <v>0</v>
      </c>
      <c r="D64" s="151">
        <v>0</v>
      </c>
      <c r="E64" s="166">
        <f t="shared" si="50"/>
        <v>0</v>
      </c>
      <c r="F64" s="171">
        <f t="shared" si="51"/>
        <v>0</v>
      </c>
      <c r="G64" s="171">
        <f t="shared" si="52"/>
        <v>0</v>
      </c>
      <c r="H64" s="184">
        <f t="shared" si="54"/>
        <v>0</v>
      </c>
      <c r="I64" s="171">
        <f t="shared" si="55"/>
        <v>0</v>
      </c>
      <c r="J64" s="171">
        <f t="shared" si="56"/>
        <v>0</v>
      </c>
      <c r="K64" s="166">
        <f t="shared" si="53"/>
        <v>0</v>
      </c>
      <c r="L64" s="174">
        <v>0</v>
      </c>
      <c r="M64" s="174">
        <v>0</v>
      </c>
      <c r="N64" s="166">
        <v>0</v>
      </c>
      <c r="O64" s="185">
        <v>0</v>
      </c>
      <c r="P64" s="185">
        <v>0</v>
      </c>
      <c r="Q64" s="185">
        <v>0</v>
      </c>
      <c r="R64" s="185">
        <v>0</v>
      </c>
      <c r="S64" s="185">
        <v>0</v>
      </c>
      <c r="T64" s="185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0</v>
      </c>
      <c r="AA64" s="167">
        <v>0</v>
      </c>
      <c r="AB64" s="167">
        <v>0</v>
      </c>
      <c r="AC64" s="185">
        <v>0</v>
      </c>
      <c r="AD64" s="185">
        <v>0</v>
      </c>
      <c r="AE64" s="185">
        <v>0</v>
      </c>
      <c r="AF64" s="185">
        <v>0</v>
      </c>
      <c r="AG64" s="167">
        <v>0</v>
      </c>
      <c r="AH64" s="167">
        <v>0</v>
      </c>
      <c r="AI64" s="167">
        <v>0</v>
      </c>
      <c r="AJ64" s="167">
        <v>0</v>
      </c>
      <c r="AK64" s="167">
        <v>0</v>
      </c>
      <c r="AL64" s="167">
        <v>0</v>
      </c>
      <c r="AM64" s="167">
        <v>0</v>
      </c>
      <c r="AN64" s="167">
        <v>0</v>
      </c>
      <c r="AO64" s="167">
        <v>0</v>
      </c>
      <c r="AP64" s="167">
        <v>0</v>
      </c>
      <c r="AQ64" s="167">
        <v>0</v>
      </c>
      <c r="AR64" s="167">
        <v>0</v>
      </c>
      <c r="AS64" s="185">
        <v>0</v>
      </c>
      <c r="AT64" s="167">
        <v>0</v>
      </c>
      <c r="AU64" s="167">
        <v>0</v>
      </c>
      <c r="AV64" s="167">
        <v>0</v>
      </c>
      <c r="AW64" s="185">
        <v>0</v>
      </c>
      <c r="AX64" s="167">
        <v>0</v>
      </c>
      <c r="AY64" s="167">
        <v>0</v>
      </c>
      <c r="AZ64" s="167">
        <v>0</v>
      </c>
      <c r="BA64" s="167">
        <v>0</v>
      </c>
      <c r="BB64" s="167">
        <v>0</v>
      </c>
      <c r="BC64" s="167">
        <v>0</v>
      </c>
      <c r="BD64" s="167">
        <v>0</v>
      </c>
      <c r="BE64" s="167">
        <v>0</v>
      </c>
      <c r="BF64" s="167">
        <v>0</v>
      </c>
      <c r="BG64" s="167">
        <v>0</v>
      </c>
      <c r="BH64" s="167">
        <v>0</v>
      </c>
      <c r="BI64" s="186" t="s">
        <v>85</v>
      </c>
    </row>
    <row r="65" spans="2:61" ht="15.75" customHeight="1">
      <c r="B65" s="152"/>
      <c r="D65" s="151">
        <v>0</v>
      </c>
      <c r="E65" s="170"/>
      <c r="F65" s="174"/>
      <c r="G65" s="174"/>
      <c r="H65" s="170"/>
      <c r="I65" s="174"/>
      <c r="J65" s="174">
        <v>0</v>
      </c>
      <c r="K65" s="170"/>
      <c r="L65" s="174"/>
      <c r="M65" s="174"/>
      <c r="N65" s="170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52"/>
    </row>
    <row r="66" spans="1:61" ht="15.75" customHeight="1">
      <c r="A66" s="163" t="s">
        <v>310</v>
      </c>
      <c r="B66" s="182">
        <f aca="true" t="shared" si="57" ref="B66:G66">SUM(B67:B69)</f>
        <v>98</v>
      </c>
      <c r="C66" s="191">
        <f t="shared" si="57"/>
        <v>44</v>
      </c>
      <c r="D66" s="191">
        <f t="shared" si="57"/>
        <v>54</v>
      </c>
      <c r="E66" s="170">
        <f t="shared" si="57"/>
        <v>45</v>
      </c>
      <c r="F66" s="174">
        <f t="shared" si="57"/>
        <v>20</v>
      </c>
      <c r="G66" s="174">
        <f t="shared" si="57"/>
        <v>25</v>
      </c>
      <c r="H66" s="168">
        <f aca="true" t="shared" si="58" ref="H66:J69">E66/B66</f>
        <v>0.45918367346938777</v>
      </c>
      <c r="I66" s="168">
        <f t="shared" si="58"/>
        <v>0.45454545454545453</v>
      </c>
      <c r="J66" s="168">
        <f t="shared" si="58"/>
        <v>0.46296296296296297</v>
      </c>
      <c r="K66" s="170">
        <f aca="true" t="shared" si="59" ref="K66:AP66">SUM(K67:K69)</f>
        <v>53</v>
      </c>
      <c r="L66" s="174">
        <f t="shared" si="59"/>
        <v>24</v>
      </c>
      <c r="M66" s="174">
        <f t="shared" si="59"/>
        <v>29</v>
      </c>
      <c r="N66" s="170">
        <f t="shared" si="59"/>
        <v>0</v>
      </c>
      <c r="O66" s="174">
        <f t="shared" si="59"/>
        <v>0</v>
      </c>
      <c r="P66" s="174">
        <f t="shared" si="59"/>
        <v>0</v>
      </c>
      <c r="Q66" s="174">
        <f t="shared" si="59"/>
        <v>0</v>
      </c>
      <c r="R66" s="174">
        <f t="shared" si="59"/>
        <v>0</v>
      </c>
      <c r="S66" s="174">
        <f t="shared" si="59"/>
        <v>0</v>
      </c>
      <c r="T66" s="174">
        <f t="shared" si="59"/>
        <v>0</v>
      </c>
      <c r="U66" s="174">
        <f t="shared" si="59"/>
        <v>0</v>
      </c>
      <c r="V66" s="174">
        <f t="shared" si="59"/>
        <v>0</v>
      </c>
      <c r="W66" s="174">
        <f t="shared" si="59"/>
        <v>0</v>
      </c>
      <c r="X66" s="174">
        <f t="shared" si="59"/>
        <v>0</v>
      </c>
      <c r="Y66" s="174">
        <f t="shared" si="59"/>
        <v>0</v>
      </c>
      <c r="Z66" s="174">
        <f t="shared" si="59"/>
        <v>7</v>
      </c>
      <c r="AA66" s="174">
        <f t="shared" si="59"/>
        <v>2</v>
      </c>
      <c r="AB66" s="174">
        <f t="shared" si="59"/>
        <v>0</v>
      </c>
      <c r="AC66" s="174">
        <f t="shared" si="59"/>
        <v>0</v>
      </c>
      <c r="AD66" s="174">
        <f t="shared" si="59"/>
        <v>0</v>
      </c>
      <c r="AE66" s="174">
        <f t="shared" si="59"/>
        <v>0</v>
      </c>
      <c r="AF66" s="174">
        <f t="shared" si="59"/>
        <v>0</v>
      </c>
      <c r="AG66" s="174">
        <f t="shared" si="59"/>
        <v>0</v>
      </c>
      <c r="AH66" s="174">
        <f t="shared" si="59"/>
        <v>0</v>
      </c>
      <c r="AI66" s="174">
        <f t="shared" si="59"/>
        <v>0</v>
      </c>
      <c r="AJ66" s="174">
        <f t="shared" si="59"/>
        <v>9</v>
      </c>
      <c r="AK66" s="174">
        <f t="shared" si="59"/>
        <v>0</v>
      </c>
      <c r="AL66" s="174">
        <f t="shared" si="59"/>
        <v>0</v>
      </c>
      <c r="AM66" s="174">
        <f t="shared" si="59"/>
        <v>2</v>
      </c>
      <c r="AN66" s="174">
        <f t="shared" si="59"/>
        <v>11</v>
      </c>
      <c r="AO66" s="174">
        <f t="shared" si="59"/>
        <v>1</v>
      </c>
      <c r="AP66" s="174">
        <f t="shared" si="59"/>
        <v>0</v>
      </c>
      <c r="AQ66" s="174">
        <f aca="true" t="shared" si="60" ref="AQ66:BH66">SUM(AQ67:AQ69)</f>
        <v>0</v>
      </c>
      <c r="AR66" s="174">
        <f t="shared" si="60"/>
        <v>0</v>
      </c>
      <c r="AS66" s="174">
        <f t="shared" si="60"/>
        <v>0</v>
      </c>
      <c r="AT66" s="174">
        <f t="shared" si="60"/>
        <v>0</v>
      </c>
      <c r="AU66" s="174">
        <f t="shared" si="60"/>
        <v>3</v>
      </c>
      <c r="AV66" s="174">
        <f t="shared" si="60"/>
        <v>0</v>
      </c>
      <c r="AW66" s="174">
        <f t="shared" si="60"/>
        <v>0</v>
      </c>
      <c r="AX66" s="174">
        <f t="shared" si="60"/>
        <v>0</v>
      </c>
      <c r="AY66" s="174">
        <f t="shared" si="60"/>
        <v>0</v>
      </c>
      <c r="AZ66" s="174">
        <f t="shared" si="60"/>
        <v>0</v>
      </c>
      <c r="BA66" s="174">
        <f t="shared" si="60"/>
        <v>12</v>
      </c>
      <c r="BB66" s="174">
        <f t="shared" si="60"/>
        <v>0</v>
      </c>
      <c r="BC66" s="174">
        <f t="shared" si="60"/>
        <v>0</v>
      </c>
      <c r="BD66" s="174">
        <f t="shared" si="60"/>
        <v>1</v>
      </c>
      <c r="BE66" s="174">
        <f t="shared" si="60"/>
        <v>0</v>
      </c>
      <c r="BF66" s="174">
        <f t="shared" si="60"/>
        <v>0</v>
      </c>
      <c r="BG66" s="174">
        <f t="shared" si="60"/>
        <v>0</v>
      </c>
      <c r="BH66" s="174">
        <f t="shared" si="60"/>
        <v>5</v>
      </c>
      <c r="BI66" s="156" t="s">
        <v>638</v>
      </c>
    </row>
    <row r="67" spans="1:61" ht="15.75" customHeight="1">
      <c r="A67" s="172" t="s">
        <v>639</v>
      </c>
      <c r="B67" s="164">
        <f>SUM(SUM(C67:D67))</f>
        <v>98</v>
      </c>
      <c r="C67" s="151">
        <v>44</v>
      </c>
      <c r="D67" s="151">
        <v>54</v>
      </c>
      <c r="E67" s="166">
        <f>SUM(SUM(F67:G67))</f>
        <v>45</v>
      </c>
      <c r="F67" s="171">
        <f aca="true" t="shared" si="61" ref="F67:G69">C67-L67</f>
        <v>20</v>
      </c>
      <c r="G67" s="192">
        <f t="shared" si="61"/>
        <v>25</v>
      </c>
      <c r="H67" s="173">
        <f t="shared" si="58"/>
        <v>0.45918367346938777</v>
      </c>
      <c r="I67" s="173">
        <f t="shared" si="58"/>
        <v>0.45454545454545453</v>
      </c>
      <c r="J67" s="173">
        <f t="shared" si="58"/>
        <v>0.46296296296296297</v>
      </c>
      <c r="K67" s="166">
        <f>SUM(N67:BH67)</f>
        <v>53</v>
      </c>
      <c r="L67" s="174">
        <v>24</v>
      </c>
      <c r="M67" s="174">
        <v>29</v>
      </c>
      <c r="N67" s="166">
        <v>0</v>
      </c>
      <c r="O67" s="185">
        <v>0</v>
      </c>
      <c r="P67" s="185">
        <v>0</v>
      </c>
      <c r="Q67" s="185">
        <v>0</v>
      </c>
      <c r="R67" s="185">
        <v>0</v>
      </c>
      <c r="S67" s="185">
        <v>0</v>
      </c>
      <c r="T67" s="185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7</v>
      </c>
      <c r="AA67" s="167">
        <v>2</v>
      </c>
      <c r="AB67" s="167">
        <v>0</v>
      </c>
      <c r="AC67" s="185">
        <v>0</v>
      </c>
      <c r="AD67" s="185">
        <v>0</v>
      </c>
      <c r="AE67" s="185">
        <v>0</v>
      </c>
      <c r="AF67" s="185">
        <v>0</v>
      </c>
      <c r="AG67" s="167">
        <v>0</v>
      </c>
      <c r="AH67" s="167">
        <v>0</v>
      </c>
      <c r="AI67" s="167">
        <v>0</v>
      </c>
      <c r="AJ67" s="167">
        <v>9</v>
      </c>
      <c r="AK67" s="167">
        <v>0</v>
      </c>
      <c r="AL67" s="167">
        <v>0</v>
      </c>
      <c r="AM67" s="167">
        <v>2</v>
      </c>
      <c r="AN67" s="167">
        <v>11</v>
      </c>
      <c r="AO67" s="167">
        <v>1</v>
      </c>
      <c r="AP67" s="167">
        <v>0</v>
      </c>
      <c r="AQ67" s="167">
        <v>0</v>
      </c>
      <c r="AR67" s="167">
        <v>0</v>
      </c>
      <c r="AS67" s="185">
        <v>0</v>
      </c>
      <c r="AT67" s="167">
        <v>0</v>
      </c>
      <c r="AU67" s="167">
        <v>3</v>
      </c>
      <c r="AV67" s="167">
        <v>0</v>
      </c>
      <c r="AW67" s="185">
        <v>0</v>
      </c>
      <c r="AX67" s="167">
        <v>0</v>
      </c>
      <c r="AY67" s="167">
        <v>0</v>
      </c>
      <c r="AZ67" s="167">
        <v>0</v>
      </c>
      <c r="BA67" s="167">
        <v>12</v>
      </c>
      <c r="BB67" s="167">
        <v>0</v>
      </c>
      <c r="BC67" s="167">
        <v>0</v>
      </c>
      <c r="BD67" s="167">
        <v>1</v>
      </c>
      <c r="BE67" s="167">
        <v>0</v>
      </c>
      <c r="BF67" s="167">
        <v>0</v>
      </c>
      <c r="BG67" s="167">
        <v>0</v>
      </c>
      <c r="BH67" s="167">
        <v>5</v>
      </c>
      <c r="BI67" s="186" t="s">
        <v>86</v>
      </c>
    </row>
    <row r="68" spans="1:61" ht="15.75" customHeight="1">
      <c r="A68" s="172" t="s">
        <v>640</v>
      </c>
      <c r="B68" s="164">
        <f>SUM(SUM(C68:D68))</f>
        <v>0</v>
      </c>
      <c r="C68" s="151">
        <v>0</v>
      </c>
      <c r="D68" s="151">
        <v>0</v>
      </c>
      <c r="E68" s="166">
        <f>SUM(SUM(F68:G68))</f>
        <v>0</v>
      </c>
      <c r="F68" s="171">
        <f t="shared" si="61"/>
        <v>0</v>
      </c>
      <c r="G68" s="192">
        <f t="shared" si="61"/>
        <v>0</v>
      </c>
      <c r="H68" s="184" t="e">
        <f t="shared" si="58"/>
        <v>#DIV/0!</v>
      </c>
      <c r="I68" s="173" t="e">
        <f t="shared" si="58"/>
        <v>#DIV/0!</v>
      </c>
      <c r="J68" s="173" t="e">
        <f t="shared" si="58"/>
        <v>#DIV/0!</v>
      </c>
      <c r="K68" s="166">
        <f>SUM(N68:BH68)</f>
        <v>0</v>
      </c>
      <c r="L68" s="174">
        <v>0</v>
      </c>
      <c r="M68" s="174">
        <v>0</v>
      </c>
      <c r="N68" s="166">
        <v>0</v>
      </c>
      <c r="O68" s="185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  <c r="AB68" s="167">
        <v>0</v>
      </c>
      <c r="AC68" s="185">
        <v>0</v>
      </c>
      <c r="AD68" s="185">
        <v>0</v>
      </c>
      <c r="AE68" s="185">
        <v>0</v>
      </c>
      <c r="AF68" s="185">
        <v>0</v>
      </c>
      <c r="AG68" s="167">
        <v>0</v>
      </c>
      <c r="AH68" s="167">
        <v>0</v>
      </c>
      <c r="AI68" s="167">
        <v>0</v>
      </c>
      <c r="AJ68" s="167">
        <v>0</v>
      </c>
      <c r="AK68" s="167">
        <v>0</v>
      </c>
      <c r="AL68" s="167">
        <v>0</v>
      </c>
      <c r="AM68" s="167">
        <v>0</v>
      </c>
      <c r="AN68" s="167">
        <v>0</v>
      </c>
      <c r="AO68" s="167">
        <v>0</v>
      </c>
      <c r="AP68" s="167">
        <v>0</v>
      </c>
      <c r="AQ68" s="167">
        <v>0</v>
      </c>
      <c r="AR68" s="167">
        <v>0</v>
      </c>
      <c r="AS68" s="185">
        <v>0</v>
      </c>
      <c r="AT68" s="167">
        <v>0</v>
      </c>
      <c r="AU68" s="167">
        <v>0</v>
      </c>
      <c r="AV68" s="167">
        <v>0</v>
      </c>
      <c r="AW68" s="185">
        <v>0</v>
      </c>
      <c r="AX68" s="167">
        <v>0</v>
      </c>
      <c r="AY68" s="167">
        <v>0</v>
      </c>
      <c r="AZ68" s="167">
        <v>0</v>
      </c>
      <c r="BA68" s="167">
        <v>0</v>
      </c>
      <c r="BB68" s="167">
        <v>0</v>
      </c>
      <c r="BC68" s="167">
        <v>0</v>
      </c>
      <c r="BD68" s="167">
        <v>0</v>
      </c>
      <c r="BE68" s="167">
        <v>0</v>
      </c>
      <c r="BF68" s="167">
        <v>0</v>
      </c>
      <c r="BG68" s="167">
        <v>0</v>
      </c>
      <c r="BH68" s="167">
        <v>0</v>
      </c>
      <c r="BI68" s="186" t="s">
        <v>87</v>
      </c>
    </row>
    <row r="69" spans="1:61" ht="15.75" customHeight="1">
      <c r="A69" s="193" t="s">
        <v>641</v>
      </c>
      <c r="B69" s="194">
        <f>SUM(SUM(C69:D69))</f>
        <v>0</v>
      </c>
      <c r="C69" s="150">
        <v>0</v>
      </c>
      <c r="D69" s="150">
        <v>0</v>
      </c>
      <c r="E69" s="195">
        <f>SUM(SUM(F69:G69))</f>
        <v>0</v>
      </c>
      <c r="F69" s="196">
        <f t="shared" si="61"/>
        <v>0</v>
      </c>
      <c r="G69" s="197">
        <f t="shared" si="61"/>
        <v>0</v>
      </c>
      <c r="H69" s="173" t="e">
        <f t="shared" si="58"/>
        <v>#DIV/0!</v>
      </c>
      <c r="I69" s="173" t="e">
        <f t="shared" si="58"/>
        <v>#DIV/0!</v>
      </c>
      <c r="J69" s="173" t="e">
        <f t="shared" si="58"/>
        <v>#DIV/0!</v>
      </c>
      <c r="K69" s="195">
        <f>SUM(N69:BH69)</f>
        <v>0</v>
      </c>
      <c r="L69" s="196">
        <v>0</v>
      </c>
      <c r="M69" s="196">
        <v>0</v>
      </c>
      <c r="N69" s="195">
        <v>0</v>
      </c>
      <c r="O69" s="198">
        <v>0</v>
      </c>
      <c r="P69" s="198">
        <v>0</v>
      </c>
      <c r="Q69" s="198">
        <v>0</v>
      </c>
      <c r="R69" s="198">
        <v>0</v>
      </c>
      <c r="S69" s="198">
        <v>0</v>
      </c>
      <c r="T69" s="198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8">
        <v>0</v>
      </c>
      <c r="AD69" s="198">
        <v>0</v>
      </c>
      <c r="AE69" s="198">
        <v>0</v>
      </c>
      <c r="AF69" s="198">
        <v>0</v>
      </c>
      <c r="AG69" s="199">
        <v>0</v>
      </c>
      <c r="AH69" s="199">
        <v>0</v>
      </c>
      <c r="AI69" s="199">
        <v>0</v>
      </c>
      <c r="AJ69" s="199">
        <v>0</v>
      </c>
      <c r="AK69" s="199">
        <v>0</v>
      </c>
      <c r="AL69" s="199">
        <v>0</v>
      </c>
      <c r="AM69" s="199">
        <v>0</v>
      </c>
      <c r="AN69" s="199">
        <v>0</v>
      </c>
      <c r="AO69" s="199">
        <v>0</v>
      </c>
      <c r="AP69" s="199">
        <v>0</v>
      </c>
      <c r="AQ69" s="199">
        <v>0</v>
      </c>
      <c r="AR69" s="199">
        <v>0</v>
      </c>
      <c r="AS69" s="198">
        <v>0</v>
      </c>
      <c r="AT69" s="199">
        <v>0</v>
      </c>
      <c r="AU69" s="199">
        <v>0</v>
      </c>
      <c r="AV69" s="199">
        <v>0</v>
      </c>
      <c r="AW69" s="198">
        <v>0</v>
      </c>
      <c r="AX69" s="199">
        <v>0</v>
      </c>
      <c r="AY69" s="199">
        <v>0</v>
      </c>
      <c r="AZ69" s="199">
        <v>0</v>
      </c>
      <c r="BA69" s="199">
        <v>0</v>
      </c>
      <c r="BB69" s="199">
        <v>0</v>
      </c>
      <c r="BC69" s="199">
        <v>0</v>
      </c>
      <c r="BD69" s="199">
        <v>0</v>
      </c>
      <c r="BE69" s="199">
        <v>0</v>
      </c>
      <c r="BF69" s="199">
        <v>0</v>
      </c>
      <c r="BG69" s="199">
        <v>0</v>
      </c>
      <c r="BH69" s="199">
        <v>0</v>
      </c>
      <c r="BI69" s="200" t="s">
        <v>88</v>
      </c>
    </row>
  </sheetData>
  <mergeCells count="9">
    <mergeCell ref="BI2:BI6"/>
    <mergeCell ref="BC1:BI1"/>
    <mergeCell ref="A2:A6"/>
    <mergeCell ref="L4:L6"/>
    <mergeCell ref="M4:M6"/>
    <mergeCell ref="K2:M3"/>
    <mergeCell ref="E2:G3"/>
    <mergeCell ref="B2:D3"/>
    <mergeCell ref="H2:J3"/>
  </mergeCells>
  <printOptions/>
  <pageMargins left="0.76" right="0.78" top="0.67" bottom="0.61" header="0.5118110236220472" footer="0.5118110236220472"/>
  <pageSetup horizontalDpi="600" verticalDpi="600" orientation="portrait" paperSize="9" scale="75" r:id="rId1"/>
  <ignoredErrors>
    <ignoredError sqref="K10:K69 M54" formulaRange="1"/>
    <ignoredError sqref="BI10:BI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69"/>
  <sheetViews>
    <sheetView showGridLines="0" workbookViewId="0" topLeftCell="A1">
      <selection activeCell="A90" sqref="A90"/>
    </sheetView>
  </sheetViews>
  <sheetFormatPr defaultColWidth="9.00390625" defaultRowHeight="13.5"/>
  <cols>
    <col min="1" max="1" width="13.625" style="54" customWidth="1"/>
    <col min="2" max="2" width="7.125" style="54" customWidth="1"/>
    <col min="3" max="6" width="6.50390625" style="54" customWidth="1"/>
    <col min="7" max="7" width="5.875" style="54" customWidth="1"/>
    <col min="8" max="8" width="6.50390625" style="54" customWidth="1"/>
    <col min="9" max="12" width="5.25390625" style="54" customWidth="1"/>
    <col min="13" max="14" width="5.375" style="54" customWidth="1"/>
    <col min="15" max="16" width="5.875" style="54" customWidth="1"/>
    <col min="17" max="17" width="11.00390625" style="54" customWidth="1"/>
    <col min="18" max="18" width="13.375" style="54" customWidth="1"/>
    <col min="19" max="30" width="7.125" style="54" customWidth="1"/>
    <col min="31" max="16384" width="11.00390625" style="54" customWidth="1"/>
  </cols>
  <sheetData>
    <row r="1" spans="1:16" ht="15" customHeight="1">
      <c r="A1" s="52" t="s">
        <v>464</v>
      </c>
      <c r="B1" s="53"/>
      <c r="C1" s="53"/>
      <c r="D1" s="53"/>
      <c r="E1" s="53"/>
      <c r="F1" s="53"/>
      <c r="G1" s="53"/>
      <c r="H1" s="53"/>
      <c r="I1" s="53"/>
      <c r="J1" s="53"/>
      <c r="K1" s="209" t="s">
        <v>347</v>
      </c>
      <c r="L1" s="209"/>
      <c r="M1" s="209"/>
      <c r="N1" s="209"/>
      <c r="O1" s="209"/>
      <c r="P1" s="209"/>
    </row>
    <row r="2" spans="1:16" ht="15" customHeight="1">
      <c r="A2" s="203" t="s">
        <v>465</v>
      </c>
      <c r="B2" s="231" t="s">
        <v>466</v>
      </c>
      <c r="C2" s="232"/>
      <c r="D2" s="233"/>
      <c r="E2" s="210" t="s">
        <v>225</v>
      </c>
      <c r="F2" s="203"/>
      <c r="G2" s="210" t="s">
        <v>22</v>
      </c>
      <c r="H2" s="203"/>
      <c r="I2" s="210" t="s">
        <v>23</v>
      </c>
      <c r="J2" s="203"/>
      <c r="K2" s="210" t="s">
        <v>23</v>
      </c>
      <c r="L2" s="203"/>
      <c r="M2" s="210" t="s">
        <v>0</v>
      </c>
      <c r="N2" s="203"/>
      <c r="O2" s="210" t="s">
        <v>24</v>
      </c>
      <c r="P2" s="202"/>
    </row>
    <row r="3" spans="1:16" ht="15" customHeight="1">
      <c r="A3" s="230"/>
      <c r="B3" s="234"/>
      <c r="C3" s="235"/>
      <c r="D3" s="236"/>
      <c r="E3" s="204" t="s">
        <v>226</v>
      </c>
      <c r="F3" s="201"/>
      <c r="G3" s="204" t="s">
        <v>467</v>
      </c>
      <c r="H3" s="201"/>
      <c r="I3" s="204" t="s">
        <v>25</v>
      </c>
      <c r="J3" s="201"/>
      <c r="K3" s="204" t="s">
        <v>26</v>
      </c>
      <c r="L3" s="201"/>
      <c r="M3" s="204" t="s">
        <v>27</v>
      </c>
      <c r="N3" s="201"/>
      <c r="O3" s="204" t="s">
        <v>28</v>
      </c>
      <c r="P3" s="229"/>
    </row>
    <row r="4" spans="1:16" ht="15" customHeight="1">
      <c r="A4" s="201"/>
      <c r="B4" s="55" t="s">
        <v>5</v>
      </c>
      <c r="C4" s="55" t="s">
        <v>3</v>
      </c>
      <c r="D4" s="56" t="s">
        <v>4</v>
      </c>
      <c r="E4" s="55" t="s">
        <v>3</v>
      </c>
      <c r="F4" s="56" t="s">
        <v>4</v>
      </c>
      <c r="G4" s="55" t="s">
        <v>3</v>
      </c>
      <c r="H4" s="56" t="s">
        <v>4</v>
      </c>
      <c r="I4" s="55" t="s">
        <v>3</v>
      </c>
      <c r="J4" s="56" t="s">
        <v>4</v>
      </c>
      <c r="K4" s="55" t="s">
        <v>3</v>
      </c>
      <c r="L4" s="56" t="s">
        <v>4</v>
      </c>
      <c r="M4" s="55" t="s">
        <v>3</v>
      </c>
      <c r="N4" s="56" t="s">
        <v>4</v>
      </c>
      <c r="O4" s="55" t="s">
        <v>3</v>
      </c>
      <c r="P4" s="55" t="s">
        <v>4</v>
      </c>
    </row>
    <row r="5" spans="1:16" ht="15" customHeight="1">
      <c r="A5" s="57" t="s">
        <v>468</v>
      </c>
      <c r="B5" s="58">
        <f aca="true" t="shared" si="0" ref="B5:P5">B9+B20+B25+B29+B36+B41+B46+B54+B66</f>
        <v>4910</v>
      </c>
      <c r="C5" s="59">
        <f t="shared" si="0"/>
        <v>2159</v>
      </c>
      <c r="D5" s="59">
        <f t="shared" si="0"/>
        <v>2751</v>
      </c>
      <c r="E5" s="58">
        <f t="shared" si="0"/>
        <v>2058</v>
      </c>
      <c r="F5" s="59">
        <f t="shared" si="0"/>
        <v>1600</v>
      </c>
      <c r="G5" s="59">
        <f t="shared" si="0"/>
        <v>87</v>
      </c>
      <c r="H5" s="59">
        <f t="shared" si="0"/>
        <v>913</v>
      </c>
      <c r="I5" s="59">
        <f t="shared" si="0"/>
        <v>1</v>
      </c>
      <c r="J5" s="59">
        <f t="shared" si="0"/>
        <v>0</v>
      </c>
      <c r="K5" s="59">
        <f t="shared" si="0"/>
        <v>7</v>
      </c>
      <c r="L5" s="59">
        <f t="shared" si="0"/>
        <v>18</v>
      </c>
      <c r="M5" s="59">
        <f t="shared" si="0"/>
        <v>6</v>
      </c>
      <c r="N5" s="59">
        <f t="shared" si="0"/>
        <v>220</v>
      </c>
      <c r="O5" s="59">
        <f t="shared" si="0"/>
        <v>0</v>
      </c>
      <c r="P5" s="59">
        <f t="shared" si="0"/>
        <v>0</v>
      </c>
    </row>
    <row r="6" spans="1:16" ht="15" customHeight="1">
      <c r="A6" s="57" t="s">
        <v>469</v>
      </c>
      <c r="B6" s="58">
        <f>C6+D6</f>
        <v>3625</v>
      </c>
      <c r="C6" s="59">
        <f>E6+G6+I6+K6+M6+O6</f>
        <v>1598</v>
      </c>
      <c r="D6" s="59">
        <f>F6+H6+J6+L6+N6+P6</f>
        <v>2027</v>
      </c>
      <c r="E6" s="58">
        <f aca="true" t="shared" si="1" ref="E6:P6">E5-E7</f>
        <v>1519</v>
      </c>
      <c r="F6" s="60">
        <f t="shared" si="1"/>
        <v>1330</v>
      </c>
      <c r="G6" s="60">
        <f t="shared" si="1"/>
        <v>74</v>
      </c>
      <c r="H6" s="60">
        <f t="shared" si="1"/>
        <v>679</v>
      </c>
      <c r="I6" s="60">
        <f t="shared" si="1"/>
        <v>1</v>
      </c>
      <c r="J6" s="60">
        <f t="shared" si="1"/>
        <v>0</v>
      </c>
      <c r="K6" s="60">
        <f t="shared" si="1"/>
        <v>4</v>
      </c>
      <c r="L6" s="60">
        <f t="shared" si="1"/>
        <v>18</v>
      </c>
      <c r="M6" s="60">
        <f t="shared" si="1"/>
        <v>0</v>
      </c>
      <c r="N6" s="60">
        <f t="shared" si="1"/>
        <v>0</v>
      </c>
      <c r="O6" s="60">
        <f t="shared" si="1"/>
        <v>0</v>
      </c>
      <c r="P6" s="60">
        <f t="shared" si="1"/>
        <v>0</v>
      </c>
    </row>
    <row r="7" spans="1:16" ht="15" customHeight="1">
      <c r="A7" s="57" t="s">
        <v>470</v>
      </c>
      <c r="B7" s="58">
        <f>C7+D7</f>
        <v>1285</v>
      </c>
      <c r="C7" s="59">
        <f>E7+G7+I7+K7+M7+O7</f>
        <v>561</v>
      </c>
      <c r="D7" s="59">
        <f>F7+H7+J7+L7+N7+P7</f>
        <v>724</v>
      </c>
      <c r="E7" s="58">
        <v>539</v>
      </c>
      <c r="F7" s="59">
        <v>270</v>
      </c>
      <c r="G7" s="59">
        <v>13</v>
      </c>
      <c r="H7" s="59">
        <v>234</v>
      </c>
      <c r="I7" s="59">
        <v>0</v>
      </c>
      <c r="J7" s="59">
        <v>0</v>
      </c>
      <c r="K7" s="61">
        <v>3</v>
      </c>
      <c r="L7" s="61">
        <v>0</v>
      </c>
      <c r="M7" s="59">
        <v>6</v>
      </c>
      <c r="N7" s="59">
        <v>220</v>
      </c>
      <c r="O7" s="59">
        <v>0</v>
      </c>
      <c r="P7" s="59">
        <v>0</v>
      </c>
    </row>
    <row r="8" spans="1:16" ht="15" customHeight="1">
      <c r="A8" s="62"/>
      <c r="B8" s="63"/>
      <c r="C8" s="61"/>
      <c r="D8" s="61"/>
      <c r="E8" s="63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4.25" customHeight="1">
      <c r="A9" s="57" t="s">
        <v>29</v>
      </c>
      <c r="B9" s="58">
        <f aca="true" t="shared" si="2" ref="B9:P9">SUM(B10:B18)</f>
        <v>4343</v>
      </c>
      <c r="C9" s="60">
        <f t="shared" si="2"/>
        <v>1933</v>
      </c>
      <c r="D9" s="60">
        <f t="shared" si="2"/>
        <v>2410</v>
      </c>
      <c r="E9" s="58">
        <f t="shared" si="2"/>
        <v>1859</v>
      </c>
      <c r="F9" s="60">
        <f t="shared" si="2"/>
        <v>1461</v>
      </c>
      <c r="G9" s="60">
        <f t="shared" si="2"/>
        <v>67</v>
      </c>
      <c r="H9" s="60">
        <f t="shared" si="2"/>
        <v>784</v>
      </c>
      <c r="I9" s="60">
        <f t="shared" si="2"/>
        <v>1</v>
      </c>
      <c r="J9" s="60">
        <f t="shared" si="2"/>
        <v>0</v>
      </c>
      <c r="K9" s="60">
        <f t="shared" si="2"/>
        <v>4</v>
      </c>
      <c r="L9" s="60">
        <f t="shared" si="2"/>
        <v>17</v>
      </c>
      <c r="M9" s="60">
        <f t="shared" si="2"/>
        <v>2</v>
      </c>
      <c r="N9" s="60">
        <f t="shared" si="2"/>
        <v>148</v>
      </c>
      <c r="O9" s="60">
        <f t="shared" si="2"/>
        <v>0</v>
      </c>
      <c r="P9" s="60">
        <f t="shared" si="2"/>
        <v>0</v>
      </c>
    </row>
    <row r="10" spans="1:16" ht="14.25" customHeight="1">
      <c r="A10" s="64" t="s">
        <v>30</v>
      </c>
      <c r="B10" s="58">
        <f aca="true" t="shared" si="3" ref="B10:B18">C10+D10</f>
        <v>2213</v>
      </c>
      <c r="C10" s="59">
        <f aca="true" t="shared" si="4" ref="C10:C18">E10+G10+I10+K10+M10+O10</f>
        <v>1013</v>
      </c>
      <c r="D10" s="59">
        <f aca="true" t="shared" si="5" ref="D10:D18">F10+H10+J10+L10+N10+P10</f>
        <v>1200</v>
      </c>
      <c r="E10" s="58">
        <v>985</v>
      </c>
      <c r="F10" s="59">
        <v>771</v>
      </c>
      <c r="G10" s="59">
        <v>24</v>
      </c>
      <c r="H10" s="59">
        <v>330</v>
      </c>
      <c r="I10" s="59">
        <v>0</v>
      </c>
      <c r="J10" s="61">
        <v>0</v>
      </c>
      <c r="K10" s="61">
        <v>4</v>
      </c>
      <c r="L10" s="61">
        <v>16</v>
      </c>
      <c r="M10" s="61">
        <v>0</v>
      </c>
      <c r="N10" s="61">
        <v>83</v>
      </c>
      <c r="O10" s="61">
        <v>0</v>
      </c>
      <c r="P10" s="61">
        <v>0</v>
      </c>
    </row>
    <row r="11" spans="1:16" ht="14.25" customHeight="1">
      <c r="A11" s="64" t="s">
        <v>31</v>
      </c>
      <c r="B11" s="58">
        <f t="shared" si="3"/>
        <v>608</v>
      </c>
      <c r="C11" s="59">
        <f t="shared" si="4"/>
        <v>254</v>
      </c>
      <c r="D11" s="59">
        <f t="shared" si="5"/>
        <v>354</v>
      </c>
      <c r="E11" s="58">
        <v>245</v>
      </c>
      <c r="F11" s="59">
        <v>216</v>
      </c>
      <c r="G11" s="59">
        <v>9</v>
      </c>
      <c r="H11" s="59">
        <v>138</v>
      </c>
      <c r="I11" s="61">
        <v>0</v>
      </c>
      <c r="J11" s="61">
        <v>0</v>
      </c>
      <c r="K11" s="59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</row>
    <row r="12" spans="1:16" ht="14.25" customHeight="1">
      <c r="A12" s="64" t="s">
        <v>32</v>
      </c>
      <c r="B12" s="58">
        <f t="shared" si="3"/>
        <v>557</v>
      </c>
      <c r="C12" s="59">
        <f t="shared" si="4"/>
        <v>255</v>
      </c>
      <c r="D12" s="59">
        <f t="shared" si="5"/>
        <v>302</v>
      </c>
      <c r="E12" s="58">
        <v>245</v>
      </c>
      <c r="F12" s="59">
        <v>196</v>
      </c>
      <c r="G12" s="59">
        <v>10</v>
      </c>
      <c r="H12" s="59">
        <v>106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</row>
    <row r="13" spans="1:16" ht="14.25" customHeight="1">
      <c r="A13" s="64" t="s">
        <v>33</v>
      </c>
      <c r="B13" s="58">
        <f t="shared" si="3"/>
        <v>244</v>
      </c>
      <c r="C13" s="59">
        <f t="shared" si="4"/>
        <v>70</v>
      </c>
      <c r="D13" s="59">
        <f t="shared" si="5"/>
        <v>174</v>
      </c>
      <c r="E13" s="58">
        <v>65</v>
      </c>
      <c r="F13" s="59">
        <v>63</v>
      </c>
      <c r="G13" s="59">
        <v>3</v>
      </c>
      <c r="H13" s="59">
        <v>45</v>
      </c>
      <c r="I13" s="61">
        <v>0</v>
      </c>
      <c r="J13" s="61">
        <v>0</v>
      </c>
      <c r="K13" s="61">
        <v>0</v>
      </c>
      <c r="L13" s="61">
        <v>1</v>
      </c>
      <c r="M13" s="59">
        <v>2</v>
      </c>
      <c r="N13" s="59">
        <v>65</v>
      </c>
      <c r="O13" s="61">
        <v>0</v>
      </c>
      <c r="P13" s="61">
        <v>0</v>
      </c>
    </row>
    <row r="14" spans="1:16" ht="14.25" customHeight="1">
      <c r="A14" s="64" t="s">
        <v>34</v>
      </c>
      <c r="B14" s="58">
        <f t="shared" si="3"/>
        <v>240</v>
      </c>
      <c r="C14" s="59">
        <f t="shared" si="4"/>
        <v>117</v>
      </c>
      <c r="D14" s="59">
        <f t="shared" si="5"/>
        <v>123</v>
      </c>
      <c r="E14" s="58">
        <v>115</v>
      </c>
      <c r="F14" s="59">
        <v>80</v>
      </c>
      <c r="G14" s="59">
        <v>2</v>
      </c>
      <c r="H14" s="59">
        <v>43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</row>
    <row r="15" spans="1:16" ht="14.25" customHeight="1">
      <c r="A15" s="64" t="s">
        <v>35</v>
      </c>
      <c r="B15" s="58">
        <f t="shared" si="3"/>
        <v>271</v>
      </c>
      <c r="C15" s="59">
        <f t="shared" si="4"/>
        <v>126</v>
      </c>
      <c r="D15" s="59">
        <f t="shared" si="5"/>
        <v>145</v>
      </c>
      <c r="E15" s="58">
        <v>118</v>
      </c>
      <c r="F15" s="59">
        <v>84</v>
      </c>
      <c r="G15" s="59">
        <v>8</v>
      </c>
      <c r="H15" s="59">
        <v>61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</row>
    <row r="16" spans="1:16" ht="14.25" customHeight="1">
      <c r="A16" s="64" t="s">
        <v>36</v>
      </c>
      <c r="B16" s="58">
        <f t="shared" si="3"/>
        <v>64</v>
      </c>
      <c r="C16" s="59">
        <f t="shared" si="4"/>
        <v>34</v>
      </c>
      <c r="D16" s="59">
        <f t="shared" si="5"/>
        <v>30</v>
      </c>
      <c r="E16" s="58">
        <v>33</v>
      </c>
      <c r="F16" s="59">
        <v>20</v>
      </c>
      <c r="G16" s="61">
        <v>0</v>
      </c>
      <c r="H16" s="59">
        <v>10</v>
      </c>
      <c r="I16" s="61">
        <v>1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</row>
    <row r="17" spans="1:16" ht="14.25" customHeight="1">
      <c r="A17" s="64" t="s">
        <v>37</v>
      </c>
      <c r="B17" s="58">
        <f t="shared" si="3"/>
        <v>85</v>
      </c>
      <c r="C17" s="59">
        <f t="shared" si="4"/>
        <v>36</v>
      </c>
      <c r="D17" s="59">
        <f t="shared" si="5"/>
        <v>49</v>
      </c>
      <c r="E17" s="58">
        <v>29</v>
      </c>
      <c r="F17" s="59">
        <v>13</v>
      </c>
      <c r="G17" s="59">
        <v>7</v>
      </c>
      <c r="H17" s="59">
        <v>36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</row>
    <row r="18" spans="1:16" ht="14.25" customHeight="1">
      <c r="A18" s="64" t="s">
        <v>301</v>
      </c>
      <c r="B18" s="58">
        <f t="shared" si="3"/>
        <v>61</v>
      </c>
      <c r="C18" s="59">
        <f t="shared" si="4"/>
        <v>28</v>
      </c>
      <c r="D18" s="59">
        <f t="shared" si="5"/>
        <v>33</v>
      </c>
      <c r="E18" s="58">
        <v>24</v>
      </c>
      <c r="F18" s="59">
        <v>18</v>
      </c>
      <c r="G18" s="59">
        <v>4</v>
      </c>
      <c r="H18" s="59">
        <v>15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</row>
    <row r="19" spans="1:16" ht="14.25" customHeight="1">
      <c r="A19" s="62"/>
      <c r="B19" s="63"/>
      <c r="C19" s="61"/>
      <c r="D19" s="61"/>
      <c r="E19" s="63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4.25" customHeight="1">
      <c r="A20" s="57" t="s">
        <v>38</v>
      </c>
      <c r="B20" s="58">
        <f aca="true" t="shared" si="6" ref="B20:P20">SUM(B21:B23)</f>
        <v>169</v>
      </c>
      <c r="C20" s="60">
        <f t="shared" si="6"/>
        <v>60</v>
      </c>
      <c r="D20" s="60">
        <f t="shared" si="6"/>
        <v>109</v>
      </c>
      <c r="E20" s="58">
        <f t="shared" si="6"/>
        <v>47</v>
      </c>
      <c r="F20" s="60">
        <f t="shared" si="6"/>
        <v>17</v>
      </c>
      <c r="G20" s="60">
        <f t="shared" si="6"/>
        <v>9</v>
      </c>
      <c r="H20" s="60">
        <f t="shared" si="6"/>
        <v>20</v>
      </c>
      <c r="I20" s="60">
        <f t="shared" si="6"/>
        <v>0</v>
      </c>
      <c r="J20" s="60">
        <f t="shared" si="6"/>
        <v>0</v>
      </c>
      <c r="K20" s="60">
        <f t="shared" si="6"/>
        <v>0</v>
      </c>
      <c r="L20" s="60">
        <f t="shared" si="6"/>
        <v>0</v>
      </c>
      <c r="M20" s="60">
        <f t="shared" si="6"/>
        <v>4</v>
      </c>
      <c r="N20" s="60">
        <f t="shared" si="6"/>
        <v>72</v>
      </c>
      <c r="O20" s="60">
        <f t="shared" si="6"/>
        <v>0</v>
      </c>
      <c r="P20" s="60">
        <f t="shared" si="6"/>
        <v>0</v>
      </c>
    </row>
    <row r="21" spans="1:16" ht="14.25" customHeight="1">
      <c r="A21" s="64" t="s">
        <v>39</v>
      </c>
      <c r="B21" s="58">
        <f>C21+D21</f>
        <v>0</v>
      </c>
      <c r="C21" s="59">
        <f aca="true" t="shared" si="7" ref="C21:D23">E21+G21+I21+K21+M21+O21</f>
        <v>0</v>
      </c>
      <c r="D21" s="59">
        <f t="shared" si="7"/>
        <v>0</v>
      </c>
      <c r="E21" s="63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</row>
    <row r="22" spans="1:16" ht="14.25" customHeight="1">
      <c r="A22" s="64" t="s">
        <v>40</v>
      </c>
      <c r="B22" s="58">
        <f>C22+D22</f>
        <v>76</v>
      </c>
      <c r="C22" s="59">
        <f t="shared" si="7"/>
        <v>4</v>
      </c>
      <c r="D22" s="59">
        <f t="shared" si="7"/>
        <v>72</v>
      </c>
      <c r="E22" s="58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4</v>
      </c>
      <c r="N22" s="61">
        <v>72</v>
      </c>
      <c r="O22" s="61">
        <v>0</v>
      </c>
      <c r="P22" s="61">
        <v>0</v>
      </c>
    </row>
    <row r="23" spans="1:16" ht="14.25" customHeight="1">
      <c r="A23" s="64" t="s">
        <v>302</v>
      </c>
      <c r="B23" s="58">
        <f>C23+D23</f>
        <v>93</v>
      </c>
      <c r="C23" s="59">
        <f t="shared" si="7"/>
        <v>56</v>
      </c>
      <c r="D23" s="59">
        <f t="shared" si="7"/>
        <v>37</v>
      </c>
      <c r="E23" s="58">
        <v>47</v>
      </c>
      <c r="F23" s="59">
        <v>17</v>
      </c>
      <c r="G23" s="61">
        <v>9</v>
      </c>
      <c r="H23" s="59">
        <v>20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</row>
    <row r="24" spans="1:16" ht="14.25" customHeight="1">
      <c r="A24" s="62"/>
      <c r="B24" s="63"/>
      <c r="C24" s="61"/>
      <c r="D24" s="61"/>
      <c r="E24" s="63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14.25" customHeight="1">
      <c r="A25" s="57" t="s">
        <v>303</v>
      </c>
      <c r="B25" s="58">
        <f aca="true" t="shared" si="8" ref="B25:P25">SUM(B26:B27)</f>
        <v>19</v>
      </c>
      <c r="C25" s="60">
        <f t="shared" si="8"/>
        <v>4</v>
      </c>
      <c r="D25" s="60">
        <f t="shared" si="8"/>
        <v>15</v>
      </c>
      <c r="E25" s="58">
        <f t="shared" si="8"/>
        <v>3</v>
      </c>
      <c r="F25" s="60">
        <f t="shared" si="8"/>
        <v>5</v>
      </c>
      <c r="G25" s="60">
        <f t="shared" si="8"/>
        <v>1</v>
      </c>
      <c r="H25" s="60">
        <f t="shared" si="8"/>
        <v>10</v>
      </c>
      <c r="I25" s="60">
        <f t="shared" si="8"/>
        <v>0</v>
      </c>
      <c r="J25" s="60">
        <f t="shared" si="8"/>
        <v>0</v>
      </c>
      <c r="K25" s="60">
        <f t="shared" si="8"/>
        <v>0</v>
      </c>
      <c r="L25" s="60">
        <f t="shared" si="8"/>
        <v>0</v>
      </c>
      <c r="M25" s="60">
        <f t="shared" si="8"/>
        <v>0</v>
      </c>
      <c r="N25" s="60">
        <f t="shared" si="8"/>
        <v>0</v>
      </c>
      <c r="O25" s="60">
        <f t="shared" si="8"/>
        <v>0</v>
      </c>
      <c r="P25" s="60">
        <f t="shared" si="8"/>
        <v>0</v>
      </c>
    </row>
    <row r="26" spans="1:16" ht="14.25" customHeight="1">
      <c r="A26" s="64" t="s">
        <v>41</v>
      </c>
      <c r="B26" s="58">
        <f>C26+D26</f>
        <v>0</v>
      </c>
      <c r="C26" s="59">
        <f>E26+G26+I26+K26+M26+O26</f>
        <v>0</v>
      </c>
      <c r="D26" s="59">
        <f>F26+H26+J26+L26+N26+P26</f>
        <v>0</v>
      </c>
      <c r="E26" s="63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</row>
    <row r="27" spans="1:16" ht="14.25" customHeight="1">
      <c r="A27" s="64" t="s">
        <v>42</v>
      </c>
      <c r="B27" s="58">
        <f>C27+D27</f>
        <v>19</v>
      </c>
      <c r="C27" s="59">
        <f>E27+G27+I27+K27+M27+O27</f>
        <v>4</v>
      </c>
      <c r="D27" s="59">
        <f>F27+H27+J27+L27+N27+P27</f>
        <v>15</v>
      </c>
      <c r="E27" s="58">
        <v>3</v>
      </c>
      <c r="F27" s="59">
        <v>5</v>
      </c>
      <c r="G27" s="59">
        <v>1</v>
      </c>
      <c r="H27" s="59">
        <v>10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</row>
    <row r="28" spans="1:16" ht="14.25" customHeight="1">
      <c r="A28" s="62"/>
      <c r="B28" s="63"/>
      <c r="C28" s="61"/>
      <c r="D28" s="61"/>
      <c r="E28" s="63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4.25" customHeight="1">
      <c r="A29" s="57" t="s">
        <v>304</v>
      </c>
      <c r="B29" s="58">
        <f aca="true" t="shared" si="9" ref="B29:P29">SUM(B30:B34)</f>
        <v>51</v>
      </c>
      <c r="C29" s="60">
        <f t="shared" si="9"/>
        <v>27</v>
      </c>
      <c r="D29" s="60">
        <f t="shared" si="9"/>
        <v>24</v>
      </c>
      <c r="E29" s="58">
        <f t="shared" si="9"/>
        <v>25</v>
      </c>
      <c r="F29" s="60">
        <f t="shared" si="9"/>
        <v>5</v>
      </c>
      <c r="G29" s="60">
        <f t="shared" si="9"/>
        <v>2</v>
      </c>
      <c r="H29" s="60">
        <f t="shared" si="9"/>
        <v>19</v>
      </c>
      <c r="I29" s="60">
        <f t="shared" si="9"/>
        <v>0</v>
      </c>
      <c r="J29" s="60">
        <f t="shared" si="9"/>
        <v>0</v>
      </c>
      <c r="K29" s="60">
        <f t="shared" si="9"/>
        <v>0</v>
      </c>
      <c r="L29" s="60">
        <f t="shared" si="9"/>
        <v>0</v>
      </c>
      <c r="M29" s="60">
        <f t="shared" si="9"/>
        <v>0</v>
      </c>
      <c r="N29" s="60">
        <f t="shared" si="9"/>
        <v>0</v>
      </c>
      <c r="O29" s="60">
        <f t="shared" si="9"/>
        <v>0</v>
      </c>
      <c r="P29" s="60">
        <f t="shared" si="9"/>
        <v>0</v>
      </c>
    </row>
    <row r="30" spans="1:16" ht="14.25" customHeight="1">
      <c r="A30" s="64" t="s">
        <v>43</v>
      </c>
      <c r="B30" s="58">
        <f>C30+D30</f>
        <v>20</v>
      </c>
      <c r="C30" s="59">
        <f aca="true" t="shared" si="10" ref="C30:D34">E30+G30+I30+K30+M30+O30</f>
        <v>14</v>
      </c>
      <c r="D30" s="59">
        <f t="shared" si="10"/>
        <v>6</v>
      </c>
      <c r="E30" s="58">
        <v>14</v>
      </c>
      <c r="F30" s="59">
        <v>1</v>
      </c>
      <c r="G30" s="61">
        <v>0</v>
      </c>
      <c r="H30" s="59">
        <v>5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</row>
    <row r="31" spans="1:16" ht="14.25" customHeight="1">
      <c r="A31" s="64" t="s">
        <v>305</v>
      </c>
      <c r="B31" s="58">
        <f>C31+D31</f>
        <v>0</v>
      </c>
      <c r="C31" s="59">
        <f t="shared" si="10"/>
        <v>0</v>
      </c>
      <c r="D31" s="59">
        <f t="shared" si="10"/>
        <v>0</v>
      </c>
      <c r="E31" s="63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</row>
    <row r="32" spans="1:16" ht="14.25" customHeight="1">
      <c r="A32" s="64" t="s">
        <v>46</v>
      </c>
      <c r="B32" s="58">
        <f>C32+D32</f>
        <v>31</v>
      </c>
      <c r="C32" s="59">
        <f t="shared" si="10"/>
        <v>13</v>
      </c>
      <c r="D32" s="59">
        <f t="shared" si="10"/>
        <v>18</v>
      </c>
      <c r="E32" s="63">
        <v>11</v>
      </c>
      <c r="F32" s="59">
        <v>4</v>
      </c>
      <c r="G32" s="61">
        <v>2</v>
      </c>
      <c r="H32" s="59">
        <v>14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</row>
    <row r="33" spans="1:16" ht="14.25" customHeight="1">
      <c r="A33" s="64" t="s">
        <v>48</v>
      </c>
      <c r="B33" s="58">
        <f>C33+D33</f>
        <v>0</v>
      </c>
      <c r="C33" s="59">
        <f t="shared" si="10"/>
        <v>0</v>
      </c>
      <c r="D33" s="59">
        <f t="shared" si="10"/>
        <v>0</v>
      </c>
      <c r="E33" s="63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</row>
    <row r="34" spans="1:16" ht="14.25" customHeight="1">
      <c r="A34" s="64" t="s">
        <v>50</v>
      </c>
      <c r="B34" s="58">
        <f>C34+D34</f>
        <v>0</v>
      </c>
      <c r="C34" s="59">
        <f t="shared" si="10"/>
        <v>0</v>
      </c>
      <c r="D34" s="59">
        <f t="shared" si="10"/>
        <v>0</v>
      </c>
      <c r="E34" s="63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</row>
    <row r="35" spans="1:16" ht="14.25" customHeight="1">
      <c r="A35" s="62"/>
      <c r="B35" s="63"/>
      <c r="C35" s="61"/>
      <c r="D35" s="61"/>
      <c r="E35" s="63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4.25" customHeight="1">
      <c r="A36" s="57" t="s">
        <v>306</v>
      </c>
      <c r="B36" s="58">
        <f aca="true" t="shared" si="11" ref="B36:P36">SUM(B37:B39)</f>
        <v>7</v>
      </c>
      <c r="C36" s="60">
        <f t="shared" si="11"/>
        <v>2</v>
      </c>
      <c r="D36" s="60">
        <f t="shared" si="11"/>
        <v>5</v>
      </c>
      <c r="E36" s="58">
        <f t="shared" si="11"/>
        <v>2</v>
      </c>
      <c r="F36" s="60">
        <f t="shared" si="11"/>
        <v>2</v>
      </c>
      <c r="G36" s="60">
        <f t="shared" si="11"/>
        <v>0</v>
      </c>
      <c r="H36" s="60">
        <f t="shared" si="11"/>
        <v>3</v>
      </c>
      <c r="I36" s="60">
        <f t="shared" si="11"/>
        <v>0</v>
      </c>
      <c r="J36" s="60">
        <f t="shared" si="11"/>
        <v>0</v>
      </c>
      <c r="K36" s="60">
        <f t="shared" si="11"/>
        <v>0</v>
      </c>
      <c r="L36" s="60">
        <f t="shared" si="11"/>
        <v>0</v>
      </c>
      <c r="M36" s="60">
        <f t="shared" si="11"/>
        <v>0</v>
      </c>
      <c r="N36" s="60">
        <f t="shared" si="11"/>
        <v>0</v>
      </c>
      <c r="O36" s="60">
        <f t="shared" si="11"/>
        <v>0</v>
      </c>
      <c r="P36" s="60">
        <f t="shared" si="11"/>
        <v>0</v>
      </c>
    </row>
    <row r="37" spans="1:16" ht="14.25" customHeight="1">
      <c r="A37" s="64" t="s">
        <v>52</v>
      </c>
      <c r="B37" s="58">
        <f>C37+D37</f>
        <v>7</v>
      </c>
      <c r="C37" s="59">
        <f aca="true" t="shared" si="12" ref="C37:D39">E37+G37+I37+K37+M37+O37</f>
        <v>2</v>
      </c>
      <c r="D37" s="59">
        <f t="shared" si="12"/>
        <v>5</v>
      </c>
      <c r="E37" s="63">
        <v>2</v>
      </c>
      <c r="F37" s="61">
        <v>2</v>
      </c>
      <c r="G37" s="61">
        <v>0</v>
      </c>
      <c r="H37" s="59">
        <v>3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</row>
    <row r="38" spans="1:16" ht="14.25" customHeight="1">
      <c r="A38" s="64" t="s">
        <v>54</v>
      </c>
      <c r="B38" s="58">
        <f>C38+D38</f>
        <v>0</v>
      </c>
      <c r="C38" s="59">
        <f t="shared" si="12"/>
        <v>0</v>
      </c>
      <c r="D38" s="59">
        <f t="shared" si="12"/>
        <v>0</v>
      </c>
      <c r="E38" s="63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</row>
    <row r="39" spans="1:16" ht="14.25" customHeight="1">
      <c r="A39" s="64" t="s">
        <v>56</v>
      </c>
      <c r="B39" s="58">
        <f>C39+D39</f>
        <v>0</v>
      </c>
      <c r="C39" s="59">
        <f t="shared" si="12"/>
        <v>0</v>
      </c>
      <c r="D39" s="59">
        <f t="shared" si="12"/>
        <v>0</v>
      </c>
      <c r="E39" s="63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</row>
    <row r="40" spans="1:16" ht="14.25" customHeight="1">
      <c r="A40" s="62"/>
      <c r="B40" s="63"/>
      <c r="C40" s="61"/>
      <c r="D40" s="61"/>
      <c r="E40" s="63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ht="14.25" customHeight="1">
      <c r="A41" s="57" t="s">
        <v>307</v>
      </c>
      <c r="B41" s="58">
        <f aca="true" t="shared" si="13" ref="B41:P41">SUM(B42:B44)</f>
        <v>30</v>
      </c>
      <c r="C41" s="60">
        <f t="shared" si="13"/>
        <v>9</v>
      </c>
      <c r="D41" s="60">
        <f t="shared" si="13"/>
        <v>21</v>
      </c>
      <c r="E41" s="58">
        <f t="shared" si="13"/>
        <v>7</v>
      </c>
      <c r="F41" s="60">
        <f t="shared" si="13"/>
        <v>8</v>
      </c>
      <c r="G41" s="60">
        <f t="shared" si="13"/>
        <v>2</v>
      </c>
      <c r="H41" s="60">
        <f t="shared" si="13"/>
        <v>13</v>
      </c>
      <c r="I41" s="60">
        <f t="shared" si="13"/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</row>
    <row r="42" spans="1:16" ht="14.25" customHeight="1">
      <c r="A42" s="64" t="s">
        <v>58</v>
      </c>
      <c r="B42" s="58">
        <f>C42+D42</f>
        <v>0</v>
      </c>
      <c r="C42" s="59">
        <f aca="true" t="shared" si="14" ref="C42:D44">E42+G42+I42+K42+M42+O42</f>
        <v>0</v>
      </c>
      <c r="D42" s="59">
        <f t="shared" si="14"/>
        <v>0</v>
      </c>
      <c r="E42" s="63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</row>
    <row r="43" spans="1:16" ht="14.25" customHeight="1">
      <c r="A43" s="64" t="s">
        <v>59</v>
      </c>
      <c r="B43" s="58">
        <f>C43+D43</f>
        <v>30</v>
      </c>
      <c r="C43" s="59">
        <f t="shared" si="14"/>
        <v>9</v>
      </c>
      <c r="D43" s="59">
        <f t="shared" si="14"/>
        <v>21</v>
      </c>
      <c r="E43" s="58">
        <v>7</v>
      </c>
      <c r="F43" s="59">
        <v>8</v>
      </c>
      <c r="G43" s="61">
        <v>2</v>
      </c>
      <c r="H43" s="59">
        <v>13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</row>
    <row r="44" spans="1:16" ht="14.25" customHeight="1">
      <c r="A44" s="64" t="s">
        <v>471</v>
      </c>
      <c r="B44" s="58">
        <f>C44+D44</f>
        <v>0</v>
      </c>
      <c r="C44" s="59">
        <f t="shared" si="14"/>
        <v>0</v>
      </c>
      <c r="D44" s="59">
        <f t="shared" si="14"/>
        <v>0</v>
      </c>
      <c r="E44" s="63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</row>
    <row r="45" spans="1:16" ht="14.25" customHeight="1">
      <c r="A45" s="62"/>
      <c r="B45" s="63"/>
      <c r="C45" s="61"/>
      <c r="D45" s="61"/>
      <c r="E45" s="63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14.25" customHeight="1">
      <c r="A46" s="57" t="s">
        <v>60</v>
      </c>
      <c r="B46" s="58">
        <f aca="true" t="shared" si="15" ref="B46:P46">SUM(B47:B52)</f>
        <v>201</v>
      </c>
      <c r="C46" s="60">
        <f t="shared" si="15"/>
        <v>89</v>
      </c>
      <c r="D46" s="60">
        <f t="shared" si="15"/>
        <v>112</v>
      </c>
      <c r="E46" s="58">
        <f t="shared" si="15"/>
        <v>85</v>
      </c>
      <c r="F46" s="60">
        <f t="shared" si="15"/>
        <v>72</v>
      </c>
      <c r="G46" s="60">
        <f t="shared" si="15"/>
        <v>2</v>
      </c>
      <c r="H46" s="60">
        <f t="shared" si="15"/>
        <v>39</v>
      </c>
      <c r="I46" s="60">
        <f t="shared" si="15"/>
        <v>0</v>
      </c>
      <c r="J46" s="60">
        <f t="shared" si="15"/>
        <v>0</v>
      </c>
      <c r="K46" s="60">
        <f t="shared" si="15"/>
        <v>2</v>
      </c>
      <c r="L46" s="60">
        <f t="shared" si="15"/>
        <v>1</v>
      </c>
      <c r="M46" s="60">
        <f t="shared" si="15"/>
        <v>0</v>
      </c>
      <c r="N46" s="60">
        <f t="shared" si="15"/>
        <v>0</v>
      </c>
      <c r="O46" s="60">
        <f t="shared" si="15"/>
        <v>0</v>
      </c>
      <c r="P46" s="60">
        <f t="shared" si="15"/>
        <v>0</v>
      </c>
    </row>
    <row r="47" spans="1:16" ht="14.25" customHeight="1">
      <c r="A47" s="64" t="s">
        <v>61</v>
      </c>
      <c r="B47" s="58">
        <f aca="true" t="shared" si="16" ref="B47:B52">C47+D47</f>
        <v>181</v>
      </c>
      <c r="C47" s="59">
        <f aca="true" t="shared" si="17" ref="C47:D52">E47+G47+I47+K47+M47+O47</f>
        <v>83</v>
      </c>
      <c r="D47" s="59">
        <f t="shared" si="17"/>
        <v>98</v>
      </c>
      <c r="E47" s="58">
        <v>79</v>
      </c>
      <c r="F47" s="59">
        <v>69</v>
      </c>
      <c r="G47" s="59">
        <v>2</v>
      </c>
      <c r="H47" s="59">
        <v>29</v>
      </c>
      <c r="I47" s="61">
        <v>0</v>
      </c>
      <c r="J47" s="61">
        <v>0</v>
      </c>
      <c r="K47" s="61">
        <v>2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</row>
    <row r="48" spans="1:16" ht="14.25" customHeight="1">
      <c r="A48" s="64" t="s">
        <v>62</v>
      </c>
      <c r="B48" s="58">
        <f t="shared" si="16"/>
        <v>0</v>
      </c>
      <c r="C48" s="59">
        <f t="shared" si="17"/>
        <v>0</v>
      </c>
      <c r="D48" s="59">
        <f t="shared" si="17"/>
        <v>0</v>
      </c>
      <c r="E48" s="63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</row>
    <row r="49" spans="1:16" ht="14.25" customHeight="1">
      <c r="A49" s="64" t="s">
        <v>308</v>
      </c>
      <c r="B49" s="58">
        <f t="shared" si="16"/>
        <v>0</v>
      </c>
      <c r="C49" s="59">
        <f t="shared" si="17"/>
        <v>0</v>
      </c>
      <c r="D49" s="59">
        <f t="shared" si="17"/>
        <v>0</v>
      </c>
      <c r="E49" s="63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</row>
    <row r="50" spans="1:16" ht="14.25" customHeight="1">
      <c r="A50" s="64" t="s">
        <v>63</v>
      </c>
      <c r="B50" s="58">
        <f t="shared" si="16"/>
        <v>0</v>
      </c>
      <c r="C50" s="59">
        <f t="shared" si="17"/>
        <v>0</v>
      </c>
      <c r="D50" s="59">
        <f t="shared" si="17"/>
        <v>0</v>
      </c>
      <c r="E50" s="63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</row>
    <row r="51" spans="1:16" ht="14.25" customHeight="1">
      <c r="A51" s="64" t="s">
        <v>64</v>
      </c>
      <c r="B51" s="58">
        <f t="shared" si="16"/>
        <v>0</v>
      </c>
      <c r="C51" s="59">
        <f t="shared" si="17"/>
        <v>0</v>
      </c>
      <c r="D51" s="59">
        <f t="shared" si="17"/>
        <v>0</v>
      </c>
      <c r="E51" s="63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</row>
    <row r="52" spans="1:16" ht="14.25" customHeight="1">
      <c r="A52" s="64" t="s">
        <v>65</v>
      </c>
      <c r="B52" s="58">
        <f t="shared" si="16"/>
        <v>20</v>
      </c>
      <c r="C52" s="59">
        <f t="shared" si="17"/>
        <v>6</v>
      </c>
      <c r="D52" s="59">
        <f t="shared" si="17"/>
        <v>14</v>
      </c>
      <c r="E52" s="58">
        <v>6</v>
      </c>
      <c r="F52" s="59">
        <v>3</v>
      </c>
      <c r="G52" s="61">
        <v>0</v>
      </c>
      <c r="H52" s="59">
        <v>10</v>
      </c>
      <c r="I52" s="61">
        <v>0</v>
      </c>
      <c r="J52" s="61">
        <v>0</v>
      </c>
      <c r="K52" s="61">
        <v>0</v>
      </c>
      <c r="L52" s="61">
        <v>1</v>
      </c>
      <c r="M52" s="61">
        <v>0</v>
      </c>
      <c r="N52" s="61">
        <v>0</v>
      </c>
      <c r="O52" s="61">
        <v>0</v>
      </c>
      <c r="P52" s="61">
        <v>0</v>
      </c>
    </row>
    <row r="53" spans="1:16" ht="14.25" customHeight="1">
      <c r="A53" s="62"/>
      <c r="B53" s="58" t="s">
        <v>6</v>
      </c>
      <c r="C53" s="61"/>
      <c r="D53" s="61"/>
      <c r="E53" s="63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ht="14.25" customHeight="1">
      <c r="A54" s="57" t="s">
        <v>309</v>
      </c>
      <c r="B54" s="58">
        <f aca="true" t="shared" si="18" ref="B54:P54">SUM(B55:B64)</f>
        <v>20</v>
      </c>
      <c r="C54" s="59">
        <f t="shared" si="18"/>
        <v>7</v>
      </c>
      <c r="D54" s="59">
        <f t="shared" si="18"/>
        <v>13</v>
      </c>
      <c r="E54" s="58">
        <f t="shared" si="18"/>
        <v>3</v>
      </c>
      <c r="F54" s="59">
        <f t="shared" si="18"/>
        <v>6</v>
      </c>
      <c r="G54" s="59">
        <f t="shared" si="18"/>
        <v>3</v>
      </c>
      <c r="H54" s="59">
        <f t="shared" si="18"/>
        <v>7</v>
      </c>
      <c r="I54" s="59">
        <f t="shared" si="18"/>
        <v>0</v>
      </c>
      <c r="J54" s="59">
        <f t="shared" si="18"/>
        <v>0</v>
      </c>
      <c r="K54" s="59">
        <f t="shared" si="18"/>
        <v>1</v>
      </c>
      <c r="L54" s="59">
        <f t="shared" si="18"/>
        <v>0</v>
      </c>
      <c r="M54" s="59">
        <f t="shared" si="18"/>
        <v>0</v>
      </c>
      <c r="N54" s="59">
        <f t="shared" si="18"/>
        <v>0</v>
      </c>
      <c r="O54" s="59">
        <f t="shared" si="18"/>
        <v>0</v>
      </c>
      <c r="P54" s="59">
        <f t="shared" si="18"/>
        <v>0</v>
      </c>
    </row>
    <row r="55" spans="1:16" ht="14.25" customHeight="1">
      <c r="A55" s="64" t="s">
        <v>66</v>
      </c>
      <c r="B55" s="58">
        <f aca="true" t="shared" si="19" ref="B55:B64">C55+D55</f>
        <v>20</v>
      </c>
      <c r="C55" s="59">
        <f aca="true" t="shared" si="20" ref="C55:C64">E55+G55+I55+K55+M55+O55</f>
        <v>7</v>
      </c>
      <c r="D55" s="59">
        <f aca="true" t="shared" si="21" ref="D55:D64">F55+H55+J55+L55+N55+P55</f>
        <v>13</v>
      </c>
      <c r="E55" s="58">
        <v>3</v>
      </c>
      <c r="F55" s="61">
        <v>6</v>
      </c>
      <c r="G55" s="61">
        <v>3</v>
      </c>
      <c r="H55" s="61">
        <v>7</v>
      </c>
      <c r="I55" s="61">
        <v>0</v>
      </c>
      <c r="J55" s="61">
        <v>0</v>
      </c>
      <c r="K55" s="61">
        <v>1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</row>
    <row r="56" spans="1:16" ht="14.25" customHeight="1">
      <c r="A56" s="64" t="s">
        <v>68</v>
      </c>
      <c r="B56" s="58">
        <f t="shared" si="19"/>
        <v>0</v>
      </c>
      <c r="C56" s="59">
        <f t="shared" si="20"/>
        <v>0</v>
      </c>
      <c r="D56" s="59">
        <f t="shared" si="21"/>
        <v>0</v>
      </c>
      <c r="E56" s="63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</row>
    <row r="57" spans="1:16" ht="14.25" customHeight="1">
      <c r="A57" s="64" t="s">
        <v>70</v>
      </c>
      <c r="B57" s="58">
        <f t="shared" si="19"/>
        <v>0</v>
      </c>
      <c r="C57" s="59">
        <f t="shared" si="20"/>
        <v>0</v>
      </c>
      <c r="D57" s="59">
        <f t="shared" si="21"/>
        <v>0</v>
      </c>
      <c r="E57" s="63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</row>
    <row r="58" spans="1:16" ht="14.25" customHeight="1">
      <c r="A58" s="64" t="s">
        <v>72</v>
      </c>
      <c r="B58" s="58">
        <f t="shared" si="19"/>
        <v>0</v>
      </c>
      <c r="C58" s="59">
        <f t="shared" si="20"/>
        <v>0</v>
      </c>
      <c r="D58" s="59">
        <f t="shared" si="21"/>
        <v>0</v>
      </c>
      <c r="E58" s="63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</row>
    <row r="59" spans="1:16" ht="14.25" customHeight="1">
      <c r="A59" s="64" t="s">
        <v>74</v>
      </c>
      <c r="B59" s="58">
        <f t="shared" si="19"/>
        <v>0</v>
      </c>
      <c r="C59" s="59">
        <f t="shared" si="20"/>
        <v>0</v>
      </c>
      <c r="D59" s="59">
        <f t="shared" si="21"/>
        <v>0</v>
      </c>
      <c r="E59" s="63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</row>
    <row r="60" spans="1:16" ht="14.25" customHeight="1">
      <c r="A60" s="64" t="s">
        <v>76</v>
      </c>
      <c r="B60" s="58">
        <f t="shared" si="19"/>
        <v>0</v>
      </c>
      <c r="C60" s="59">
        <f t="shared" si="20"/>
        <v>0</v>
      </c>
      <c r="D60" s="59">
        <f t="shared" si="21"/>
        <v>0</v>
      </c>
      <c r="E60" s="63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</row>
    <row r="61" spans="1:16" ht="14.25" customHeight="1">
      <c r="A61" s="64" t="s">
        <v>78</v>
      </c>
      <c r="B61" s="58">
        <f t="shared" si="19"/>
        <v>0</v>
      </c>
      <c r="C61" s="59">
        <f t="shared" si="20"/>
        <v>0</v>
      </c>
      <c r="D61" s="59">
        <f t="shared" si="21"/>
        <v>0</v>
      </c>
      <c r="E61" s="63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</row>
    <row r="62" spans="1:16" ht="14.25" customHeight="1">
      <c r="A62" s="64" t="s">
        <v>80</v>
      </c>
      <c r="B62" s="58">
        <f t="shared" si="19"/>
        <v>0</v>
      </c>
      <c r="C62" s="59">
        <f t="shared" si="20"/>
        <v>0</v>
      </c>
      <c r="D62" s="59">
        <f t="shared" si="21"/>
        <v>0</v>
      </c>
      <c r="E62" s="63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</row>
    <row r="63" spans="1:16" ht="14.25" customHeight="1">
      <c r="A63" s="64" t="s">
        <v>82</v>
      </c>
      <c r="B63" s="58">
        <f t="shared" si="19"/>
        <v>0</v>
      </c>
      <c r="C63" s="59">
        <f t="shared" si="20"/>
        <v>0</v>
      </c>
      <c r="D63" s="59">
        <f t="shared" si="21"/>
        <v>0</v>
      </c>
      <c r="E63" s="63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</row>
    <row r="64" spans="1:16" ht="14.25" customHeight="1">
      <c r="A64" s="64" t="s">
        <v>84</v>
      </c>
      <c r="B64" s="58">
        <f t="shared" si="19"/>
        <v>0</v>
      </c>
      <c r="C64" s="59">
        <f t="shared" si="20"/>
        <v>0</v>
      </c>
      <c r="D64" s="59">
        <f t="shared" si="21"/>
        <v>0</v>
      </c>
      <c r="E64" s="63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</row>
    <row r="65" spans="1:16" ht="14.25" customHeight="1">
      <c r="A65" s="62"/>
      <c r="B65" s="63"/>
      <c r="C65" s="61"/>
      <c r="D65" s="61"/>
      <c r="E65" s="63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ht="14.25" customHeight="1">
      <c r="A66" s="57" t="s">
        <v>310</v>
      </c>
      <c r="B66" s="58">
        <f aca="true" t="shared" si="22" ref="B66:P66">SUM(B67:B69)</f>
        <v>70</v>
      </c>
      <c r="C66" s="60">
        <f t="shared" si="22"/>
        <v>28</v>
      </c>
      <c r="D66" s="60">
        <f t="shared" si="22"/>
        <v>42</v>
      </c>
      <c r="E66" s="58">
        <f t="shared" si="22"/>
        <v>27</v>
      </c>
      <c r="F66" s="60">
        <f t="shared" si="22"/>
        <v>24</v>
      </c>
      <c r="G66" s="60">
        <f t="shared" si="22"/>
        <v>1</v>
      </c>
      <c r="H66" s="60">
        <f t="shared" si="22"/>
        <v>18</v>
      </c>
      <c r="I66" s="60">
        <f t="shared" si="22"/>
        <v>0</v>
      </c>
      <c r="J66" s="60">
        <f t="shared" si="22"/>
        <v>0</v>
      </c>
      <c r="K66" s="60">
        <f t="shared" si="22"/>
        <v>0</v>
      </c>
      <c r="L66" s="60">
        <f t="shared" si="22"/>
        <v>0</v>
      </c>
      <c r="M66" s="60">
        <f t="shared" si="22"/>
        <v>0</v>
      </c>
      <c r="N66" s="60">
        <f t="shared" si="22"/>
        <v>0</v>
      </c>
      <c r="O66" s="60">
        <f t="shared" si="22"/>
        <v>0</v>
      </c>
      <c r="P66" s="60">
        <f t="shared" si="22"/>
        <v>0</v>
      </c>
    </row>
    <row r="67" spans="1:16" ht="14.25" customHeight="1">
      <c r="A67" s="64" t="s">
        <v>311</v>
      </c>
      <c r="B67" s="58">
        <f>C67+D67</f>
        <v>70</v>
      </c>
      <c r="C67" s="59">
        <f aca="true" t="shared" si="23" ref="C67:D69">E67+G67+I67+K67+M67+O67</f>
        <v>28</v>
      </c>
      <c r="D67" s="59">
        <f t="shared" si="23"/>
        <v>42</v>
      </c>
      <c r="E67" s="58">
        <v>27</v>
      </c>
      <c r="F67" s="59">
        <v>24</v>
      </c>
      <c r="G67" s="59">
        <v>1</v>
      </c>
      <c r="H67" s="59">
        <v>18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</row>
    <row r="68" spans="1:16" ht="14.25" customHeight="1">
      <c r="A68" s="64" t="s">
        <v>312</v>
      </c>
      <c r="B68" s="58">
        <f>C68+D68</f>
        <v>0</v>
      </c>
      <c r="C68" s="59">
        <f t="shared" si="23"/>
        <v>0</v>
      </c>
      <c r="D68" s="59">
        <f t="shared" si="23"/>
        <v>0</v>
      </c>
      <c r="E68" s="63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</row>
    <row r="69" spans="1:16" ht="14.25" customHeight="1">
      <c r="A69" s="65" t="s">
        <v>313</v>
      </c>
      <c r="B69" s="66">
        <f>C69+D69</f>
        <v>0</v>
      </c>
      <c r="C69" s="67">
        <f t="shared" si="23"/>
        <v>0</v>
      </c>
      <c r="D69" s="67">
        <f t="shared" si="23"/>
        <v>0</v>
      </c>
      <c r="E69" s="68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</row>
    <row r="70" ht="13.5" customHeight="1"/>
    <row r="71" ht="13.5" customHeight="1"/>
  </sheetData>
  <mergeCells count="15">
    <mergeCell ref="I2:J2"/>
    <mergeCell ref="I3:J3"/>
    <mergeCell ref="K2:L2"/>
    <mergeCell ref="A2:A4"/>
    <mergeCell ref="B2:D3"/>
    <mergeCell ref="G2:H2"/>
    <mergeCell ref="G3:H3"/>
    <mergeCell ref="E2:F2"/>
    <mergeCell ref="E3:F3"/>
    <mergeCell ref="K1:P1"/>
    <mergeCell ref="M2:N2"/>
    <mergeCell ref="M3:N3"/>
    <mergeCell ref="O2:P2"/>
    <mergeCell ref="O3:P3"/>
    <mergeCell ref="K3:L3"/>
  </mergeCells>
  <printOptions/>
  <pageMargins left="0.92" right="0.92" top="0.71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1">
      <selection activeCell="A93" sqref="A93"/>
    </sheetView>
  </sheetViews>
  <sheetFormatPr defaultColWidth="9.00390625" defaultRowHeight="13.5"/>
  <cols>
    <col min="1" max="1" width="14.00390625" style="72" customWidth="1"/>
    <col min="2" max="4" width="8.125" style="72" customWidth="1"/>
    <col min="5" max="6" width="8.00390625" style="72" customWidth="1"/>
    <col min="7" max="12" width="7.50390625" style="72" customWidth="1"/>
    <col min="13" max="16384" width="11.00390625" style="72" customWidth="1"/>
  </cols>
  <sheetData>
    <row r="1" spans="1:12" ht="15.75" customHeight="1">
      <c r="A1" s="70" t="s">
        <v>472</v>
      </c>
      <c r="B1" s="71"/>
      <c r="C1" s="71"/>
      <c r="D1" s="71"/>
      <c r="E1" s="71"/>
      <c r="F1" s="71"/>
      <c r="G1" s="71"/>
      <c r="H1" s="71"/>
      <c r="I1" s="237" t="s">
        <v>347</v>
      </c>
      <c r="J1" s="237"/>
      <c r="K1" s="237"/>
      <c r="L1" s="237"/>
    </row>
    <row r="2" spans="1:12" ht="15.75" customHeight="1">
      <c r="A2" s="238" t="s">
        <v>465</v>
      </c>
      <c r="B2" s="241" t="s">
        <v>466</v>
      </c>
      <c r="C2" s="242"/>
      <c r="D2" s="238"/>
      <c r="E2" s="245" t="s">
        <v>473</v>
      </c>
      <c r="F2" s="246"/>
      <c r="G2" s="246"/>
      <c r="H2" s="247"/>
      <c r="I2" s="241" t="s">
        <v>89</v>
      </c>
      <c r="J2" s="238"/>
      <c r="K2" s="241" t="s">
        <v>91</v>
      </c>
      <c r="L2" s="242"/>
    </row>
    <row r="3" spans="1:12" ht="15.75" customHeight="1">
      <c r="A3" s="239"/>
      <c r="B3" s="243"/>
      <c r="C3" s="244"/>
      <c r="D3" s="240"/>
      <c r="E3" s="245" t="s">
        <v>90</v>
      </c>
      <c r="F3" s="247"/>
      <c r="G3" s="245" t="s">
        <v>227</v>
      </c>
      <c r="H3" s="247"/>
      <c r="I3" s="243"/>
      <c r="J3" s="240"/>
      <c r="K3" s="243" t="s">
        <v>92</v>
      </c>
      <c r="L3" s="244"/>
    </row>
    <row r="4" spans="1:12" ht="15.75" customHeight="1">
      <c r="A4" s="240"/>
      <c r="B4" s="73" t="s">
        <v>5</v>
      </c>
      <c r="C4" s="73" t="s">
        <v>3</v>
      </c>
      <c r="D4" s="74" t="s">
        <v>4</v>
      </c>
      <c r="E4" s="73" t="s">
        <v>3</v>
      </c>
      <c r="F4" s="73" t="s">
        <v>4</v>
      </c>
      <c r="G4" s="73" t="s">
        <v>3</v>
      </c>
      <c r="H4" s="74" t="s">
        <v>4</v>
      </c>
      <c r="I4" s="73" t="s">
        <v>3</v>
      </c>
      <c r="J4" s="74" t="s">
        <v>4</v>
      </c>
      <c r="K4" s="73" t="s">
        <v>3</v>
      </c>
      <c r="L4" s="73" t="s">
        <v>4</v>
      </c>
    </row>
    <row r="5" spans="1:12" ht="15.75" customHeight="1">
      <c r="A5" s="57" t="s">
        <v>474</v>
      </c>
      <c r="B5" s="58">
        <f aca="true" t="shared" si="0" ref="B5:L5">B7+B18+B23+B27+B34+B39+B44+B52+B64</f>
        <v>3360</v>
      </c>
      <c r="C5" s="59">
        <f t="shared" si="0"/>
        <v>1723</v>
      </c>
      <c r="D5" s="59">
        <f t="shared" si="0"/>
        <v>1637</v>
      </c>
      <c r="E5" s="58">
        <f t="shared" si="0"/>
        <v>1234</v>
      </c>
      <c r="F5" s="59">
        <f t="shared" si="0"/>
        <v>1370</v>
      </c>
      <c r="G5" s="59">
        <f t="shared" si="0"/>
        <v>123</v>
      </c>
      <c r="H5" s="59">
        <f t="shared" si="0"/>
        <v>141</v>
      </c>
      <c r="I5" s="59">
        <f t="shared" si="0"/>
        <v>205</v>
      </c>
      <c r="J5" s="59">
        <f t="shared" si="0"/>
        <v>103</v>
      </c>
      <c r="K5" s="59">
        <f t="shared" si="0"/>
        <v>161</v>
      </c>
      <c r="L5" s="59">
        <f t="shared" si="0"/>
        <v>23</v>
      </c>
    </row>
    <row r="6" spans="1:12" ht="15.75" customHeight="1">
      <c r="A6" s="57"/>
      <c r="B6" s="63"/>
      <c r="C6" s="61"/>
      <c r="D6" s="61"/>
      <c r="E6" s="63"/>
      <c r="F6" s="61"/>
      <c r="G6" s="61"/>
      <c r="H6" s="61"/>
      <c r="I6" s="61"/>
      <c r="J6" s="61"/>
      <c r="K6" s="61"/>
      <c r="L6" s="61"/>
    </row>
    <row r="7" spans="1:12" ht="15" customHeight="1">
      <c r="A7" s="57" t="s">
        <v>475</v>
      </c>
      <c r="B7" s="58">
        <f aca="true" t="shared" si="1" ref="B7:L7">SUM(B8:B16)</f>
        <v>2741</v>
      </c>
      <c r="C7" s="60">
        <f t="shared" si="1"/>
        <v>1406</v>
      </c>
      <c r="D7" s="60">
        <f t="shared" si="1"/>
        <v>1335</v>
      </c>
      <c r="E7" s="58">
        <f t="shared" si="1"/>
        <v>1057</v>
      </c>
      <c r="F7" s="60">
        <f t="shared" si="1"/>
        <v>1157</v>
      </c>
      <c r="G7" s="60">
        <f t="shared" si="1"/>
        <v>84</v>
      </c>
      <c r="H7" s="60">
        <f t="shared" si="1"/>
        <v>78</v>
      </c>
      <c r="I7" s="60">
        <f t="shared" si="1"/>
        <v>186</v>
      </c>
      <c r="J7" s="60">
        <f t="shared" si="1"/>
        <v>86</v>
      </c>
      <c r="K7" s="60">
        <f t="shared" si="1"/>
        <v>79</v>
      </c>
      <c r="L7" s="60">
        <f t="shared" si="1"/>
        <v>14</v>
      </c>
    </row>
    <row r="8" spans="1:12" ht="15" customHeight="1">
      <c r="A8" s="64" t="s">
        <v>93</v>
      </c>
      <c r="B8" s="58">
        <f aca="true" t="shared" si="2" ref="B8:B16">C8+D8</f>
        <v>1031</v>
      </c>
      <c r="C8" s="59">
        <f aca="true" t="shared" si="3" ref="C8:C16">E8+G8+I8+K8</f>
        <v>557</v>
      </c>
      <c r="D8" s="59">
        <f aca="true" t="shared" si="4" ref="D8:D16">F8+H8+J8+L8</f>
        <v>474</v>
      </c>
      <c r="E8" s="58">
        <v>456</v>
      </c>
      <c r="F8" s="59">
        <v>432</v>
      </c>
      <c r="G8" s="59">
        <v>15</v>
      </c>
      <c r="H8" s="59">
        <v>6</v>
      </c>
      <c r="I8" s="59">
        <v>81</v>
      </c>
      <c r="J8" s="59">
        <v>36</v>
      </c>
      <c r="K8" s="59">
        <v>5</v>
      </c>
      <c r="L8" s="59">
        <v>0</v>
      </c>
    </row>
    <row r="9" spans="1:12" ht="15" customHeight="1">
      <c r="A9" s="64" t="s">
        <v>94</v>
      </c>
      <c r="B9" s="58">
        <f t="shared" si="2"/>
        <v>505</v>
      </c>
      <c r="C9" s="59">
        <f t="shared" si="3"/>
        <v>263</v>
      </c>
      <c r="D9" s="59">
        <f t="shared" si="4"/>
        <v>242</v>
      </c>
      <c r="E9" s="58">
        <v>189</v>
      </c>
      <c r="F9" s="59">
        <v>179</v>
      </c>
      <c r="G9" s="59">
        <v>18</v>
      </c>
      <c r="H9" s="59">
        <v>47</v>
      </c>
      <c r="I9" s="59">
        <v>31</v>
      </c>
      <c r="J9" s="59">
        <v>13</v>
      </c>
      <c r="K9" s="59">
        <v>25</v>
      </c>
      <c r="L9" s="59">
        <v>3</v>
      </c>
    </row>
    <row r="10" spans="1:12" ht="15" customHeight="1">
      <c r="A10" s="64" t="s">
        <v>95</v>
      </c>
      <c r="B10" s="58">
        <f t="shared" si="2"/>
        <v>311</v>
      </c>
      <c r="C10" s="59">
        <f t="shared" si="3"/>
        <v>147</v>
      </c>
      <c r="D10" s="59">
        <f t="shared" si="4"/>
        <v>164</v>
      </c>
      <c r="E10" s="58">
        <v>109</v>
      </c>
      <c r="F10" s="59">
        <v>135</v>
      </c>
      <c r="G10" s="59">
        <v>18</v>
      </c>
      <c r="H10" s="59">
        <v>18</v>
      </c>
      <c r="I10" s="59">
        <v>11</v>
      </c>
      <c r="J10" s="59">
        <v>5</v>
      </c>
      <c r="K10" s="59">
        <v>9</v>
      </c>
      <c r="L10" s="59">
        <v>6</v>
      </c>
    </row>
    <row r="11" spans="1:12" ht="15" customHeight="1">
      <c r="A11" s="64" t="s">
        <v>96</v>
      </c>
      <c r="B11" s="58">
        <f t="shared" si="2"/>
        <v>192</v>
      </c>
      <c r="C11" s="59">
        <f t="shared" si="3"/>
        <v>88</v>
      </c>
      <c r="D11" s="59">
        <f t="shared" si="4"/>
        <v>104</v>
      </c>
      <c r="E11" s="58">
        <v>73</v>
      </c>
      <c r="F11" s="59">
        <v>98</v>
      </c>
      <c r="G11" s="59">
        <v>1</v>
      </c>
      <c r="H11" s="59">
        <v>2</v>
      </c>
      <c r="I11" s="59">
        <v>10</v>
      </c>
      <c r="J11" s="59">
        <v>4</v>
      </c>
      <c r="K11" s="59">
        <v>4</v>
      </c>
      <c r="L11" s="59">
        <v>0</v>
      </c>
    </row>
    <row r="12" spans="1:12" ht="15" customHeight="1">
      <c r="A12" s="64" t="s">
        <v>97</v>
      </c>
      <c r="B12" s="58">
        <f t="shared" si="2"/>
        <v>220</v>
      </c>
      <c r="C12" s="59">
        <f t="shared" si="3"/>
        <v>111</v>
      </c>
      <c r="D12" s="59">
        <f t="shared" si="4"/>
        <v>109</v>
      </c>
      <c r="E12" s="58">
        <v>83</v>
      </c>
      <c r="F12" s="59">
        <v>91</v>
      </c>
      <c r="G12" s="59">
        <v>3</v>
      </c>
      <c r="H12" s="59">
        <v>4</v>
      </c>
      <c r="I12" s="59">
        <v>5</v>
      </c>
      <c r="J12" s="59">
        <v>9</v>
      </c>
      <c r="K12" s="59">
        <v>20</v>
      </c>
      <c r="L12" s="61">
        <v>5</v>
      </c>
    </row>
    <row r="13" spans="1:12" ht="15" customHeight="1">
      <c r="A13" s="64" t="s">
        <v>98</v>
      </c>
      <c r="B13" s="58">
        <f t="shared" si="2"/>
        <v>266</v>
      </c>
      <c r="C13" s="59">
        <f t="shared" si="3"/>
        <v>139</v>
      </c>
      <c r="D13" s="59">
        <f t="shared" si="4"/>
        <v>127</v>
      </c>
      <c r="E13" s="58">
        <v>64</v>
      </c>
      <c r="F13" s="59">
        <v>119</v>
      </c>
      <c r="G13" s="59">
        <v>29</v>
      </c>
      <c r="H13" s="59">
        <v>1</v>
      </c>
      <c r="I13" s="59">
        <v>34</v>
      </c>
      <c r="J13" s="59">
        <v>7</v>
      </c>
      <c r="K13" s="59">
        <v>12</v>
      </c>
      <c r="L13" s="59">
        <v>0</v>
      </c>
    </row>
    <row r="14" spans="1:12" ht="15" customHeight="1">
      <c r="A14" s="64" t="s">
        <v>99</v>
      </c>
      <c r="B14" s="58">
        <f t="shared" si="2"/>
        <v>44</v>
      </c>
      <c r="C14" s="59">
        <f t="shared" si="3"/>
        <v>25</v>
      </c>
      <c r="D14" s="59">
        <f t="shared" si="4"/>
        <v>19</v>
      </c>
      <c r="E14" s="58">
        <v>17</v>
      </c>
      <c r="F14" s="59">
        <v>16</v>
      </c>
      <c r="G14" s="61">
        <v>0</v>
      </c>
      <c r="H14" s="61">
        <v>0</v>
      </c>
      <c r="I14" s="61">
        <v>8</v>
      </c>
      <c r="J14" s="59">
        <v>3</v>
      </c>
      <c r="K14" s="61">
        <v>0</v>
      </c>
      <c r="L14" s="61">
        <v>0</v>
      </c>
    </row>
    <row r="15" spans="1:12" ht="15" customHeight="1">
      <c r="A15" s="64" t="s">
        <v>100</v>
      </c>
      <c r="B15" s="58">
        <f t="shared" si="2"/>
        <v>91</v>
      </c>
      <c r="C15" s="59">
        <f t="shared" si="3"/>
        <v>42</v>
      </c>
      <c r="D15" s="59">
        <f t="shared" si="4"/>
        <v>49</v>
      </c>
      <c r="E15" s="58">
        <v>36</v>
      </c>
      <c r="F15" s="59">
        <v>40</v>
      </c>
      <c r="G15" s="61">
        <v>0</v>
      </c>
      <c r="H15" s="61">
        <v>0</v>
      </c>
      <c r="I15" s="59">
        <v>2</v>
      </c>
      <c r="J15" s="59">
        <v>9</v>
      </c>
      <c r="K15" s="59">
        <v>4</v>
      </c>
      <c r="L15" s="59">
        <v>0</v>
      </c>
    </row>
    <row r="16" spans="1:12" ht="15" customHeight="1">
      <c r="A16" s="64" t="s">
        <v>228</v>
      </c>
      <c r="B16" s="58">
        <f t="shared" si="2"/>
        <v>81</v>
      </c>
      <c r="C16" s="59">
        <f t="shared" si="3"/>
        <v>34</v>
      </c>
      <c r="D16" s="59">
        <f t="shared" si="4"/>
        <v>47</v>
      </c>
      <c r="E16" s="58">
        <v>30</v>
      </c>
      <c r="F16" s="59">
        <v>47</v>
      </c>
      <c r="G16" s="61">
        <v>0</v>
      </c>
      <c r="H16" s="61">
        <v>0</v>
      </c>
      <c r="I16" s="61">
        <v>4</v>
      </c>
      <c r="J16" s="59">
        <v>0</v>
      </c>
      <c r="K16" s="61">
        <v>0</v>
      </c>
      <c r="L16" s="61">
        <v>0</v>
      </c>
    </row>
    <row r="17" spans="1:12" ht="15" customHeight="1">
      <c r="A17" s="62"/>
      <c r="B17" s="63"/>
      <c r="C17" s="61"/>
      <c r="D17" s="61"/>
      <c r="E17" s="63"/>
      <c r="F17" s="61"/>
      <c r="G17" s="61"/>
      <c r="H17" s="61" t="s">
        <v>6</v>
      </c>
      <c r="I17" s="61"/>
      <c r="J17" s="61"/>
      <c r="K17" s="61"/>
      <c r="L17" s="61"/>
    </row>
    <row r="18" spans="1:12" ht="15" customHeight="1">
      <c r="A18" s="57" t="s">
        <v>476</v>
      </c>
      <c r="B18" s="58">
        <f aca="true" t="shared" si="5" ref="B18:L18">SUM(B19:B21)</f>
        <v>68</v>
      </c>
      <c r="C18" s="60">
        <f t="shared" si="5"/>
        <v>47</v>
      </c>
      <c r="D18" s="60">
        <f t="shared" si="5"/>
        <v>21</v>
      </c>
      <c r="E18" s="58">
        <f t="shared" si="5"/>
        <v>27</v>
      </c>
      <c r="F18" s="60">
        <f t="shared" si="5"/>
        <v>19</v>
      </c>
      <c r="G18" s="60">
        <f t="shared" si="5"/>
        <v>0</v>
      </c>
      <c r="H18" s="60">
        <f t="shared" si="5"/>
        <v>0</v>
      </c>
      <c r="I18" s="60">
        <f t="shared" si="5"/>
        <v>0</v>
      </c>
      <c r="J18" s="60">
        <f t="shared" si="5"/>
        <v>0</v>
      </c>
      <c r="K18" s="60">
        <f t="shared" si="5"/>
        <v>20</v>
      </c>
      <c r="L18" s="60">
        <f t="shared" si="5"/>
        <v>2</v>
      </c>
    </row>
    <row r="19" spans="1:12" ht="15" customHeight="1">
      <c r="A19" s="64" t="s">
        <v>101</v>
      </c>
      <c r="B19" s="58">
        <f>C19+D19</f>
        <v>0</v>
      </c>
      <c r="C19" s="59">
        <f aca="true" t="shared" si="6" ref="C19:D21">E19+G19+I19+K19</f>
        <v>0</v>
      </c>
      <c r="D19" s="59">
        <f t="shared" si="6"/>
        <v>0</v>
      </c>
      <c r="E19" s="63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</row>
    <row r="20" spans="1:12" ht="15" customHeight="1">
      <c r="A20" s="64" t="s">
        <v>102</v>
      </c>
      <c r="B20" s="58">
        <f>C20+D20</f>
        <v>1</v>
      </c>
      <c r="C20" s="59">
        <f t="shared" si="6"/>
        <v>0</v>
      </c>
      <c r="D20" s="59">
        <f t="shared" si="6"/>
        <v>1</v>
      </c>
      <c r="E20" s="58">
        <v>0</v>
      </c>
      <c r="F20" s="59">
        <v>1</v>
      </c>
      <c r="G20" s="61">
        <v>0</v>
      </c>
      <c r="H20" s="61">
        <v>0</v>
      </c>
      <c r="I20" s="59">
        <v>0</v>
      </c>
      <c r="J20" s="59">
        <v>0</v>
      </c>
      <c r="K20" s="61">
        <v>0</v>
      </c>
      <c r="L20" s="61">
        <v>0</v>
      </c>
    </row>
    <row r="21" spans="1:12" ht="15" customHeight="1">
      <c r="A21" s="64" t="s">
        <v>229</v>
      </c>
      <c r="B21" s="58">
        <f>C21+D21</f>
        <v>67</v>
      </c>
      <c r="C21" s="59">
        <f t="shared" si="6"/>
        <v>47</v>
      </c>
      <c r="D21" s="59">
        <f t="shared" si="6"/>
        <v>20</v>
      </c>
      <c r="E21" s="58">
        <v>27</v>
      </c>
      <c r="F21" s="59">
        <v>18</v>
      </c>
      <c r="G21" s="61">
        <v>0</v>
      </c>
      <c r="H21" s="61">
        <v>0</v>
      </c>
      <c r="I21" s="61">
        <v>0</v>
      </c>
      <c r="J21" s="59">
        <v>0</v>
      </c>
      <c r="K21" s="59">
        <v>20</v>
      </c>
      <c r="L21" s="59">
        <v>2</v>
      </c>
    </row>
    <row r="22" spans="1:12" ht="15" customHeight="1">
      <c r="A22" s="62"/>
      <c r="B22" s="63"/>
      <c r="C22" s="61"/>
      <c r="D22" s="61"/>
      <c r="E22" s="63"/>
      <c r="F22" s="61"/>
      <c r="G22" s="61"/>
      <c r="H22" s="61"/>
      <c r="I22" s="61"/>
      <c r="J22" s="61"/>
      <c r="K22" s="61"/>
      <c r="L22" s="61"/>
    </row>
    <row r="23" spans="1:12" ht="15" customHeight="1">
      <c r="A23" s="57" t="s">
        <v>477</v>
      </c>
      <c r="B23" s="58">
        <f aca="true" t="shared" si="7" ref="B23:L23">SUM(B24:B25)</f>
        <v>34</v>
      </c>
      <c r="C23" s="60">
        <f t="shared" si="7"/>
        <v>20</v>
      </c>
      <c r="D23" s="60">
        <f t="shared" si="7"/>
        <v>14</v>
      </c>
      <c r="E23" s="58">
        <f t="shared" si="7"/>
        <v>10</v>
      </c>
      <c r="F23" s="60">
        <f t="shared" si="7"/>
        <v>13</v>
      </c>
      <c r="G23" s="60">
        <f t="shared" si="7"/>
        <v>0</v>
      </c>
      <c r="H23" s="60">
        <f t="shared" si="7"/>
        <v>0</v>
      </c>
      <c r="I23" s="60">
        <f t="shared" si="7"/>
        <v>0</v>
      </c>
      <c r="J23" s="60">
        <f t="shared" si="7"/>
        <v>0</v>
      </c>
      <c r="K23" s="60">
        <f t="shared" si="7"/>
        <v>10</v>
      </c>
      <c r="L23" s="60">
        <f t="shared" si="7"/>
        <v>1</v>
      </c>
    </row>
    <row r="24" spans="1:12" ht="15" customHeight="1">
      <c r="A24" s="64" t="s">
        <v>103</v>
      </c>
      <c r="B24" s="58">
        <f>C24+D24</f>
        <v>0</v>
      </c>
      <c r="C24" s="59">
        <f>E24+G24+I24+K24</f>
        <v>0</v>
      </c>
      <c r="D24" s="59">
        <f>F24+H24+J24+L24</f>
        <v>0</v>
      </c>
      <c r="E24" s="63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</row>
    <row r="25" spans="1:12" ht="15" customHeight="1">
      <c r="A25" s="64" t="s">
        <v>104</v>
      </c>
      <c r="B25" s="58">
        <f>C25+D25</f>
        <v>34</v>
      </c>
      <c r="C25" s="59">
        <f>E25+G25+I25+K25</f>
        <v>20</v>
      </c>
      <c r="D25" s="59">
        <f>F25+H25+J25+L25</f>
        <v>14</v>
      </c>
      <c r="E25" s="58">
        <v>10</v>
      </c>
      <c r="F25" s="59">
        <v>13</v>
      </c>
      <c r="G25" s="61">
        <v>0</v>
      </c>
      <c r="H25" s="59">
        <v>0</v>
      </c>
      <c r="I25" s="59">
        <v>0</v>
      </c>
      <c r="J25" s="59">
        <v>0</v>
      </c>
      <c r="K25" s="59">
        <v>10</v>
      </c>
      <c r="L25" s="59">
        <v>1</v>
      </c>
    </row>
    <row r="26" spans="1:12" ht="15" customHeight="1">
      <c r="A26" s="62"/>
      <c r="B26" s="63"/>
      <c r="C26" s="61"/>
      <c r="D26" s="61"/>
      <c r="E26" s="63"/>
      <c r="F26" s="61"/>
      <c r="G26" s="61"/>
      <c r="H26" s="61"/>
      <c r="I26" s="61"/>
      <c r="J26" s="61"/>
      <c r="K26" s="61"/>
      <c r="L26" s="61"/>
    </row>
    <row r="27" spans="1:12" ht="15" customHeight="1">
      <c r="A27" s="57" t="s">
        <v>478</v>
      </c>
      <c r="B27" s="58">
        <f aca="true" t="shared" si="8" ref="B27:L27">SUM(B28:B32)</f>
        <v>81</v>
      </c>
      <c r="C27" s="60">
        <f t="shared" si="8"/>
        <v>36</v>
      </c>
      <c r="D27" s="60">
        <f t="shared" si="8"/>
        <v>45</v>
      </c>
      <c r="E27" s="58">
        <f t="shared" si="8"/>
        <v>36</v>
      </c>
      <c r="F27" s="60">
        <f t="shared" si="8"/>
        <v>44</v>
      </c>
      <c r="G27" s="60">
        <f t="shared" si="8"/>
        <v>0</v>
      </c>
      <c r="H27" s="60">
        <f t="shared" si="8"/>
        <v>0</v>
      </c>
      <c r="I27" s="60">
        <f t="shared" si="8"/>
        <v>0</v>
      </c>
      <c r="J27" s="60">
        <f t="shared" si="8"/>
        <v>1</v>
      </c>
      <c r="K27" s="60">
        <f t="shared" si="8"/>
        <v>0</v>
      </c>
      <c r="L27" s="60">
        <f t="shared" si="8"/>
        <v>0</v>
      </c>
    </row>
    <row r="28" spans="1:12" ht="15" customHeight="1">
      <c r="A28" s="64" t="s">
        <v>105</v>
      </c>
      <c r="B28" s="58">
        <f>C28+D28</f>
        <v>39</v>
      </c>
      <c r="C28" s="59">
        <f aca="true" t="shared" si="9" ref="C28:D32">E28+G28+I28+K28</f>
        <v>21</v>
      </c>
      <c r="D28" s="59">
        <f t="shared" si="9"/>
        <v>18</v>
      </c>
      <c r="E28" s="58">
        <v>21</v>
      </c>
      <c r="F28" s="59">
        <v>18</v>
      </c>
      <c r="G28" s="61">
        <v>0</v>
      </c>
      <c r="H28" s="61">
        <v>0</v>
      </c>
      <c r="I28" s="61">
        <v>0</v>
      </c>
      <c r="J28" s="59">
        <v>0</v>
      </c>
      <c r="K28" s="59">
        <v>0</v>
      </c>
      <c r="L28" s="59">
        <v>0</v>
      </c>
    </row>
    <row r="29" spans="1:12" ht="15" customHeight="1">
      <c r="A29" s="64" t="s">
        <v>230</v>
      </c>
      <c r="B29" s="58">
        <f>C29+D29</f>
        <v>0</v>
      </c>
      <c r="C29" s="59">
        <f t="shared" si="9"/>
        <v>0</v>
      </c>
      <c r="D29" s="59">
        <f t="shared" si="9"/>
        <v>0</v>
      </c>
      <c r="E29" s="63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</row>
    <row r="30" spans="1:12" ht="15" customHeight="1">
      <c r="A30" s="64" t="s">
        <v>106</v>
      </c>
      <c r="B30" s="58">
        <f>C30+D30</f>
        <v>42</v>
      </c>
      <c r="C30" s="59">
        <f t="shared" si="9"/>
        <v>15</v>
      </c>
      <c r="D30" s="59">
        <f t="shared" si="9"/>
        <v>27</v>
      </c>
      <c r="E30" s="58">
        <v>15</v>
      </c>
      <c r="F30" s="59">
        <v>26</v>
      </c>
      <c r="G30" s="61">
        <v>0</v>
      </c>
      <c r="H30" s="61">
        <v>0</v>
      </c>
      <c r="I30" s="61">
        <v>0</v>
      </c>
      <c r="J30" s="59">
        <v>1</v>
      </c>
      <c r="K30" s="61">
        <v>0</v>
      </c>
      <c r="L30" s="61">
        <v>0</v>
      </c>
    </row>
    <row r="31" spans="1:12" ht="15" customHeight="1">
      <c r="A31" s="64" t="s">
        <v>107</v>
      </c>
      <c r="B31" s="58">
        <f>C31+D31</f>
        <v>0</v>
      </c>
      <c r="C31" s="59">
        <f t="shared" si="9"/>
        <v>0</v>
      </c>
      <c r="D31" s="59">
        <f t="shared" si="9"/>
        <v>0</v>
      </c>
      <c r="E31" s="63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</row>
    <row r="32" spans="1:12" ht="15" customHeight="1">
      <c r="A32" s="64" t="s">
        <v>108</v>
      </c>
      <c r="B32" s="58">
        <f>C32+D32</f>
        <v>0</v>
      </c>
      <c r="C32" s="59">
        <f t="shared" si="9"/>
        <v>0</v>
      </c>
      <c r="D32" s="59">
        <f t="shared" si="9"/>
        <v>0</v>
      </c>
      <c r="E32" s="63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</row>
    <row r="33" spans="1:12" ht="15" customHeight="1">
      <c r="A33" s="62"/>
      <c r="B33" s="63"/>
      <c r="C33" s="61"/>
      <c r="D33" s="61"/>
      <c r="E33" s="63"/>
      <c r="F33" s="61"/>
      <c r="G33" s="61"/>
      <c r="H33" s="61"/>
      <c r="I33" s="61"/>
      <c r="J33" s="61"/>
      <c r="K33" s="61"/>
      <c r="L33" s="61"/>
    </row>
    <row r="34" spans="1:12" ht="15" customHeight="1">
      <c r="A34" s="57" t="s">
        <v>479</v>
      </c>
      <c r="B34" s="58">
        <f aca="true" t="shared" si="10" ref="B34:L34">SUM(B35:B37)</f>
        <v>31</v>
      </c>
      <c r="C34" s="60">
        <f t="shared" si="10"/>
        <v>16</v>
      </c>
      <c r="D34" s="60">
        <f t="shared" si="10"/>
        <v>15</v>
      </c>
      <c r="E34" s="58">
        <f t="shared" si="10"/>
        <v>8</v>
      </c>
      <c r="F34" s="60">
        <f t="shared" si="10"/>
        <v>15</v>
      </c>
      <c r="G34" s="60">
        <f t="shared" si="10"/>
        <v>0</v>
      </c>
      <c r="H34" s="60">
        <f t="shared" si="10"/>
        <v>0</v>
      </c>
      <c r="I34" s="60">
        <f t="shared" si="10"/>
        <v>1</v>
      </c>
      <c r="J34" s="60">
        <f t="shared" si="10"/>
        <v>0</v>
      </c>
      <c r="K34" s="60">
        <f t="shared" si="10"/>
        <v>7</v>
      </c>
      <c r="L34" s="60">
        <f t="shared" si="10"/>
        <v>0</v>
      </c>
    </row>
    <row r="35" spans="1:12" ht="15" customHeight="1">
      <c r="A35" s="64" t="s">
        <v>109</v>
      </c>
      <c r="B35" s="58">
        <f>C35+D35</f>
        <v>31</v>
      </c>
      <c r="C35" s="59">
        <f aca="true" t="shared" si="11" ref="C35:D37">E35+G35+I35+K35</f>
        <v>16</v>
      </c>
      <c r="D35" s="59">
        <f t="shared" si="11"/>
        <v>15</v>
      </c>
      <c r="E35" s="63">
        <v>8</v>
      </c>
      <c r="F35" s="61">
        <v>15</v>
      </c>
      <c r="G35" s="61">
        <v>0</v>
      </c>
      <c r="H35" s="61">
        <v>0</v>
      </c>
      <c r="I35" s="61">
        <v>1</v>
      </c>
      <c r="J35" s="59">
        <v>0</v>
      </c>
      <c r="K35" s="59">
        <v>7</v>
      </c>
      <c r="L35" s="61">
        <v>0</v>
      </c>
    </row>
    <row r="36" spans="1:12" ht="15" customHeight="1">
      <c r="A36" s="64" t="s">
        <v>110</v>
      </c>
      <c r="B36" s="58">
        <f>C36+D36</f>
        <v>0</v>
      </c>
      <c r="C36" s="59">
        <f t="shared" si="11"/>
        <v>0</v>
      </c>
      <c r="D36" s="59">
        <f t="shared" si="11"/>
        <v>0</v>
      </c>
      <c r="E36" s="63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</row>
    <row r="37" spans="1:12" ht="15" customHeight="1">
      <c r="A37" s="64" t="s">
        <v>111</v>
      </c>
      <c r="B37" s="58">
        <f>C37+D37</f>
        <v>0</v>
      </c>
      <c r="C37" s="59">
        <f t="shared" si="11"/>
        <v>0</v>
      </c>
      <c r="D37" s="59">
        <f t="shared" si="11"/>
        <v>0</v>
      </c>
      <c r="E37" s="63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</row>
    <row r="38" spans="1:12" ht="15" customHeight="1">
      <c r="A38" s="62"/>
      <c r="B38" s="63"/>
      <c r="C38" s="61"/>
      <c r="D38" s="61"/>
      <c r="E38" s="63"/>
      <c r="F38" s="61"/>
      <c r="G38" s="61"/>
      <c r="H38" s="61"/>
      <c r="I38" s="61"/>
      <c r="J38" s="61"/>
      <c r="K38" s="61"/>
      <c r="L38" s="61"/>
    </row>
    <row r="39" spans="1:12" ht="15" customHeight="1">
      <c r="A39" s="57" t="s">
        <v>480</v>
      </c>
      <c r="B39" s="58">
        <f aca="true" t="shared" si="12" ref="B39:L39">SUM(B40:B42)</f>
        <v>46</v>
      </c>
      <c r="C39" s="60">
        <f t="shared" si="12"/>
        <v>24</v>
      </c>
      <c r="D39" s="60">
        <f t="shared" si="12"/>
        <v>22</v>
      </c>
      <c r="E39" s="58">
        <f t="shared" si="12"/>
        <v>21</v>
      </c>
      <c r="F39" s="60">
        <f t="shared" si="12"/>
        <v>22</v>
      </c>
      <c r="G39" s="60">
        <f t="shared" si="12"/>
        <v>0</v>
      </c>
      <c r="H39" s="60">
        <f t="shared" si="12"/>
        <v>0</v>
      </c>
      <c r="I39" s="60">
        <f t="shared" si="12"/>
        <v>2</v>
      </c>
      <c r="J39" s="60">
        <f t="shared" si="12"/>
        <v>0</v>
      </c>
      <c r="K39" s="60">
        <f t="shared" si="12"/>
        <v>1</v>
      </c>
      <c r="L39" s="60">
        <f t="shared" si="12"/>
        <v>0</v>
      </c>
    </row>
    <row r="40" spans="1:12" ht="15" customHeight="1">
      <c r="A40" s="64" t="s">
        <v>112</v>
      </c>
      <c r="B40" s="58">
        <f>C40+D40</f>
        <v>0</v>
      </c>
      <c r="C40" s="59">
        <f aca="true" t="shared" si="13" ref="C40:D42">E40+G40+I40+K40</f>
        <v>0</v>
      </c>
      <c r="D40" s="59">
        <f t="shared" si="13"/>
        <v>0</v>
      </c>
      <c r="E40" s="63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</row>
    <row r="41" spans="1:12" ht="15" customHeight="1">
      <c r="A41" s="64" t="s">
        <v>113</v>
      </c>
      <c r="B41" s="58">
        <f>C41+D41</f>
        <v>46</v>
      </c>
      <c r="C41" s="59">
        <f t="shared" si="13"/>
        <v>24</v>
      </c>
      <c r="D41" s="59">
        <f t="shared" si="13"/>
        <v>22</v>
      </c>
      <c r="E41" s="58">
        <v>21</v>
      </c>
      <c r="F41" s="59">
        <v>22</v>
      </c>
      <c r="G41" s="61">
        <v>0</v>
      </c>
      <c r="H41" s="61">
        <v>0</v>
      </c>
      <c r="I41" s="61">
        <v>2</v>
      </c>
      <c r="J41" s="61">
        <v>0</v>
      </c>
      <c r="K41" s="59">
        <v>1</v>
      </c>
      <c r="L41" s="61">
        <v>0</v>
      </c>
    </row>
    <row r="42" spans="1:12" ht="15" customHeight="1">
      <c r="A42" s="64" t="s">
        <v>231</v>
      </c>
      <c r="B42" s="58">
        <f>C42+D42</f>
        <v>0</v>
      </c>
      <c r="C42" s="59">
        <f t="shared" si="13"/>
        <v>0</v>
      </c>
      <c r="D42" s="59">
        <f t="shared" si="13"/>
        <v>0</v>
      </c>
      <c r="E42" s="63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</row>
    <row r="43" spans="1:12" ht="15" customHeight="1">
      <c r="A43" s="62"/>
      <c r="B43" s="63"/>
      <c r="C43" s="61"/>
      <c r="D43" s="61"/>
      <c r="E43" s="63"/>
      <c r="F43" s="61"/>
      <c r="G43" s="61"/>
      <c r="H43" s="61"/>
      <c r="I43" s="61"/>
      <c r="J43" s="61"/>
      <c r="K43" s="61"/>
      <c r="L43" s="61"/>
    </row>
    <row r="44" spans="1:12" ht="15" customHeight="1">
      <c r="A44" s="57" t="s">
        <v>481</v>
      </c>
      <c r="B44" s="58">
        <f aca="true" t="shared" si="14" ref="B44:L44">SUM(B45:B50)</f>
        <v>217</v>
      </c>
      <c r="C44" s="60">
        <f t="shared" si="14"/>
        <v>107</v>
      </c>
      <c r="D44" s="60">
        <f t="shared" si="14"/>
        <v>110</v>
      </c>
      <c r="E44" s="58">
        <f t="shared" si="14"/>
        <v>24</v>
      </c>
      <c r="F44" s="60">
        <f t="shared" si="14"/>
        <v>38</v>
      </c>
      <c r="G44" s="60">
        <f t="shared" si="14"/>
        <v>35</v>
      </c>
      <c r="H44" s="60">
        <f t="shared" si="14"/>
        <v>59</v>
      </c>
      <c r="I44" s="60">
        <f t="shared" si="14"/>
        <v>15</v>
      </c>
      <c r="J44" s="60">
        <f t="shared" si="14"/>
        <v>10</v>
      </c>
      <c r="K44" s="60">
        <f t="shared" si="14"/>
        <v>33</v>
      </c>
      <c r="L44" s="60">
        <f t="shared" si="14"/>
        <v>3</v>
      </c>
    </row>
    <row r="45" spans="1:12" ht="15" customHeight="1">
      <c r="A45" s="64" t="s">
        <v>114</v>
      </c>
      <c r="B45" s="58">
        <f aca="true" t="shared" si="15" ref="B45:B50">C45+D45</f>
        <v>167</v>
      </c>
      <c r="C45" s="59">
        <f aca="true" t="shared" si="16" ref="C45:D50">E45+G45+I45+K45</f>
        <v>83</v>
      </c>
      <c r="D45" s="59">
        <f t="shared" si="16"/>
        <v>84</v>
      </c>
      <c r="E45" s="58">
        <v>8</v>
      </c>
      <c r="F45" s="59">
        <v>15</v>
      </c>
      <c r="G45" s="61">
        <v>35</v>
      </c>
      <c r="H45" s="61">
        <v>59</v>
      </c>
      <c r="I45" s="59">
        <v>12</v>
      </c>
      <c r="J45" s="59">
        <v>7</v>
      </c>
      <c r="K45" s="59">
        <v>28</v>
      </c>
      <c r="L45" s="59">
        <v>3</v>
      </c>
    </row>
    <row r="46" spans="1:12" ht="15" customHeight="1">
      <c r="A46" s="64" t="s">
        <v>115</v>
      </c>
      <c r="B46" s="58">
        <f t="shared" si="15"/>
        <v>0</v>
      </c>
      <c r="C46" s="59">
        <f t="shared" si="16"/>
        <v>0</v>
      </c>
      <c r="D46" s="59">
        <f t="shared" si="16"/>
        <v>0</v>
      </c>
      <c r="E46" s="63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</row>
    <row r="47" spans="1:12" ht="15" customHeight="1">
      <c r="A47" s="64" t="s">
        <v>232</v>
      </c>
      <c r="B47" s="58">
        <f t="shared" si="15"/>
        <v>0</v>
      </c>
      <c r="C47" s="59">
        <f t="shared" si="16"/>
        <v>0</v>
      </c>
      <c r="D47" s="59">
        <f t="shared" si="16"/>
        <v>0</v>
      </c>
      <c r="E47" s="63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</row>
    <row r="48" spans="1:12" ht="15" customHeight="1">
      <c r="A48" s="64" t="s">
        <v>116</v>
      </c>
      <c r="B48" s="58">
        <f t="shared" si="15"/>
        <v>0</v>
      </c>
      <c r="C48" s="59">
        <f t="shared" si="16"/>
        <v>0</v>
      </c>
      <c r="D48" s="59">
        <f t="shared" si="16"/>
        <v>0</v>
      </c>
      <c r="E48" s="63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</row>
    <row r="49" spans="1:12" ht="15" customHeight="1">
      <c r="A49" s="64" t="s">
        <v>117</v>
      </c>
      <c r="B49" s="58">
        <f t="shared" si="15"/>
        <v>0</v>
      </c>
      <c r="C49" s="59">
        <f t="shared" si="16"/>
        <v>0</v>
      </c>
      <c r="D49" s="59">
        <f t="shared" si="16"/>
        <v>0</v>
      </c>
      <c r="E49" s="63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</row>
    <row r="50" spans="1:12" ht="15" customHeight="1">
      <c r="A50" s="64" t="s">
        <v>118</v>
      </c>
      <c r="B50" s="58">
        <f t="shared" si="15"/>
        <v>50</v>
      </c>
      <c r="C50" s="59">
        <f t="shared" si="16"/>
        <v>24</v>
      </c>
      <c r="D50" s="59">
        <f t="shared" si="16"/>
        <v>26</v>
      </c>
      <c r="E50" s="58">
        <v>16</v>
      </c>
      <c r="F50" s="59">
        <v>23</v>
      </c>
      <c r="G50" s="61">
        <v>0</v>
      </c>
      <c r="H50" s="61">
        <v>0</v>
      </c>
      <c r="I50" s="59">
        <v>3</v>
      </c>
      <c r="J50" s="59">
        <v>3</v>
      </c>
      <c r="K50" s="59">
        <v>5</v>
      </c>
      <c r="L50" s="61">
        <v>0</v>
      </c>
    </row>
    <row r="51" spans="1:12" ht="15" customHeight="1">
      <c r="A51" s="62"/>
      <c r="B51" s="63"/>
      <c r="C51" s="61"/>
      <c r="D51" s="61"/>
      <c r="E51" s="63"/>
      <c r="F51" s="61"/>
      <c r="G51" s="61"/>
      <c r="H51" s="61" t="s">
        <v>6</v>
      </c>
      <c r="I51" s="61"/>
      <c r="J51" s="61"/>
      <c r="K51" s="61"/>
      <c r="L51" s="61"/>
    </row>
    <row r="52" spans="1:12" ht="15" customHeight="1">
      <c r="A52" s="57" t="s">
        <v>482</v>
      </c>
      <c r="B52" s="58">
        <f aca="true" t="shared" si="17" ref="B52:L52">SUM(B53:B62)</f>
        <v>30</v>
      </c>
      <c r="C52" s="59">
        <f t="shared" si="17"/>
        <v>6</v>
      </c>
      <c r="D52" s="59">
        <f t="shared" si="17"/>
        <v>24</v>
      </c>
      <c r="E52" s="58">
        <f t="shared" si="17"/>
        <v>4</v>
      </c>
      <c r="F52" s="59">
        <f t="shared" si="17"/>
        <v>17</v>
      </c>
      <c r="G52" s="59">
        <f t="shared" si="17"/>
        <v>0</v>
      </c>
      <c r="H52" s="59">
        <f t="shared" si="17"/>
        <v>3</v>
      </c>
      <c r="I52" s="59">
        <f t="shared" si="17"/>
        <v>0</v>
      </c>
      <c r="J52" s="59">
        <f t="shared" si="17"/>
        <v>3</v>
      </c>
      <c r="K52" s="59">
        <f t="shared" si="17"/>
        <v>2</v>
      </c>
      <c r="L52" s="59">
        <f t="shared" si="17"/>
        <v>1</v>
      </c>
    </row>
    <row r="53" spans="1:12" ht="15" customHeight="1">
      <c r="A53" s="64" t="s">
        <v>119</v>
      </c>
      <c r="B53" s="58">
        <f aca="true" t="shared" si="18" ref="B53:B62">C53+D53</f>
        <v>30</v>
      </c>
      <c r="C53" s="59">
        <f aca="true" t="shared" si="19" ref="C53:C62">E53+G53+I53+K53</f>
        <v>6</v>
      </c>
      <c r="D53" s="59">
        <f aca="true" t="shared" si="20" ref="D53:D62">F53+H53+J53+L53</f>
        <v>24</v>
      </c>
      <c r="E53" s="58">
        <v>4</v>
      </c>
      <c r="F53" s="59">
        <v>17</v>
      </c>
      <c r="G53" s="61">
        <v>0</v>
      </c>
      <c r="H53" s="61">
        <v>3</v>
      </c>
      <c r="I53" s="61">
        <v>0</v>
      </c>
      <c r="J53" s="59">
        <v>3</v>
      </c>
      <c r="K53" s="59">
        <v>2</v>
      </c>
      <c r="L53" s="59">
        <v>1</v>
      </c>
    </row>
    <row r="54" spans="1:12" ht="15" customHeight="1">
      <c r="A54" s="64" t="s">
        <v>120</v>
      </c>
      <c r="B54" s="58">
        <f t="shared" si="18"/>
        <v>0</v>
      </c>
      <c r="C54" s="59">
        <f t="shared" si="19"/>
        <v>0</v>
      </c>
      <c r="D54" s="59">
        <f t="shared" si="20"/>
        <v>0</v>
      </c>
      <c r="E54" s="63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</row>
    <row r="55" spans="1:12" ht="15" customHeight="1">
      <c r="A55" s="64" t="s">
        <v>121</v>
      </c>
      <c r="B55" s="58">
        <f t="shared" si="18"/>
        <v>0</v>
      </c>
      <c r="C55" s="59">
        <f t="shared" si="19"/>
        <v>0</v>
      </c>
      <c r="D55" s="59">
        <f t="shared" si="20"/>
        <v>0</v>
      </c>
      <c r="E55" s="63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</row>
    <row r="56" spans="1:12" ht="15" customHeight="1">
      <c r="A56" s="64" t="s">
        <v>122</v>
      </c>
      <c r="B56" s="58">
        <f t="shared" si="18"/>
        <v>0</v>
      </c>
      <c r="C56" s="59">
        <f t="shared" si="19"/>
        <v>0</v>
      </c>
      <c r="D56" s="59">
        <f t="shared" si="20"/>
        <v>0</v>
      </c>
      <c r="E56" s="63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</row>
    <row r="57" spans="1:12" ht="15" customHeight="1">
      <c r="A57" s="64" t="s">
        <v>123</v>
      </c>
      <c r="B57" s="58">
        <f t="shared" si="18"/>
        <v>0</v>
      </c>
      <c r="C57" s="59">
        <f t="shared" si="19"/>
        <v>0</v>
      </c>
      <c r="D57" s="59">
        <f t="shared" si="20"/>
        <v>0</v>
      </c>
      <c r="E57" s="63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</row>
    <row r="58" spans="1:12" ht="15" customHeight="1">
      <c r="A58" s="64" t="s">
        <v>124</v>
      </c>
      <c r="B58" s="58">
        <f t="shared" si="18"/>
        <v>0</v>
      </c>
      <c r="C58" s="59">
        <f t="shared" si="19"/>
        <v>0</v>
      </c>
      <c r="D58" s="59">
        <f t="shared" si="20"/>
        <v>0</v>
      </c>
      <c r="E58" s="63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</row>
    <row r="59" spans="1:12" ht="15" customHeight="1">
      <c r="A59" s="64" t="s">
        <v>125</v>
      </c>
      <c r="B59" s="58">
        <f t="shared" si="18"/>
        <v>0</v>
      </c>
      <c r="C59" s="59">
        <f t="shared" si="19"/>
        <v>0</v>
      </c>
      <c r="D59" s="59">
        <f t="shared" si="20"/>
        <v>0</v>
      </c>
      <c r="E59" s="63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</row>
    <row r="60" spans="1:12" ht="15" customHeight="1">
      <c r="A60" s="64" t="s">
        <v>126</v>
      </c>
      <c r="B60" s="58">
        <f t="shared" si="18"/>
        <v>0</v>
      </c>
      <c r="C60" s="59">
        <f t="shared" si="19"/>
        <v>0</v>
      </c>
      <c r="D60" s="59">
        <f t="shared" si="20"/>
        <v>0</v>
      </c>
      <c r="E60" s="63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</row>
    <row r="61" spans="1:12" ht="15" customHeight="1">
      <c r="A61" s="64" t="s">
        <v>127</v>
      </c>
      <c r="B61" s="58">
        <f t="shared" si="18"/>
        <v>0</v>
      </c>
      <c r="C61" s="59">
        <f t="shared" si="19"/>
        <v>0</v>
      </c>
      <c r="D61" s="59">
        <f t="shared" si="20"/>
        <v>0</v>
      </c>
      <c r="E61" s="63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</row>
    <row r="62" spans="1:12" ht="15" customHeight="1">
      <c r="A62" s="64" t="s">
        <v>128</v>
      </c>
      <c r="B62" s="58">
        <f t="shared" si="18"/>
        <v>0</v>
      </c>
      <c r="C62" s="59">
        <f t="shared" si="19"/>
        <v>0</v>
      </c>
      <c r="D62" s="59">
        <f t="shared" si="20"/>
        <v>0</v>
      </c>
      <c r="E62" s="63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</row>
    <row r="63" spans="1:12" ht="15" customHeight="1">
      <c r="A63" s="62"/>
      <c r="B63" s="63"/>
      <c r="C63" s="61"/>
      <c r="D63" s="61"/>
      <c r="E63" s="63"/>
      <c r="F63" s="61"/>
      <c r="G63" s="61"/>
      <c r="H63" s="61"/>
      <c r="I63" s="61"/>
      <c r="J63" s="61" t="s">
        <v>6</v>
      </c>
      <c r="K63" s="61"/>
      <c r="L63" s="61"/>
    </row>
    <row r="64" spans="1:12" ht="15" customHeight="1">
      <c r="A64" s="57" t="s">
        <v>483</v>
      </c>
      <c r="B64" s="58">
        <f aca="true" t="shared" si="21" ref="B64:L64">SUM(B65:B67)</f>
        <v>112</v>
      </c>
      <c r="C64" s="60">
        <f t="shared" si="21"/>
        <v>61</v>
      </c>
      <c r="D64" s="60">
        <f t="shared" si="21"/>
        <v>51</v>
      </c>
      <c r="E64" s="58">
        <f t="shared" si="21"/>
        <v>47</v>
      </c>
      <c r="F64" s="60">
        <f t="shared" si="21"/>
        <v>45</v>
      </c>
      <c r="G64" s="60">
        <f t="shared" si="21"/>
        <v>4</v>
      </c>
      <c r="H64" s="60">
        <f t="shared" si="21"/>
        <v>1</v>
      </c>
      <c r="I64" s="60">
        <f t="shared" si="21"/>
        <v>1</v>
      </c>
      <c r="J64" s="60">
        <f t="shared" si="21"/>
        <v>3</v>
      </c>
      <c r="K64" s="60">
        <f t="shared" si="21"/>
        <v>9</v>
      </c>
      <c r="L64" s="60">
        <f t="shared" si="21"/>
        <v>2</v>
      </c>
    </row>
    <row r="65" spans="1:12" ht="15" customHeight="1">
      <c r="A65" s="64" t="s">
        <v>233</v>
      </c>
      <c r="B65" s="58">
        <f>C65+D65</f>
        <v>112</v>
      </c>
      <c r="C65" s="59">
        <f aca="true" t="shared" si="22" ref="C65:D67">E65+G65+I65+K65</f>
        <v>61</v>
      </c>
      <c r="D65" s="59">
        <f t="shared" si="22"/>
        <v>51</v>
      </c>
      <c r="E65" s="58">
        <v>47</v>
      </c>
      <c r="F65" s="59">
        <v>45</v>
      </c>
      <c r="G65" s="61">
        <v>4</v>
      </c>
      <c r="H65" s="61">
        <v>1</v>
      </c>
      <c r="I65" s="61">
        <v>1</v>
      </c>
      <c r="J65" s="61">
        <v>3</v>
      </c>
      <c r="K65" s="61">
        <v>9</v>
      </c>
      <c r="L65" s="61">
        <v>2</v>
      </c>
    </row>
    <row r="66" spans="1:12" ht="15" customHeight="1">
      <c r="A66" s="64" t="s">
        <v>234</v>
      </c>
      <c r="B66" s="58">
        <f>C66+D66</f>
        <v>0</v>
      </c>
      <c r="C66" s="59">
        <f t="shared" si="22"/>
        <v>0</v>
      </c>
      <c r="D66" s="59">
        <f t="shared" si="22"/>
        <v>0</v>
      </c>
      <c r="E66" s="63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</row>
    <row r="67" spans="1:12" ht="15" customHeight="1">
      <c r="A67" s="65" t="s">
        <v>235</v>
      </c>
      <c r="B67" s="66">
        <f>C67+D67</f>
        <v>0</v>
      </c>
      <c r="C67" s="67">
        <f t="shared" si="22"/>
        <v>0</v>
      </c>
      <c r="D67" s="67">
        <f t="shared" si="22"/>
        <v>0</v>
      </c>
      <c r="E67" s="68">
        <v>0</v>
      </c>
      <c r="F67" s="75">
        <v>0</v>
      </c>
      <c r="G67" s="69">
        <v>0</v>
      </c>
      <c r="H67" s="69">
        <v>0</v>
      </c>
      <c r="I67" s="75">
        <v>0</v>
      </c>
      <c r="J67" s="75">
        <v>0</v>
      </c>
      <c r="K67" s="69">
        <v>0</v>
      </c>
      <c r="L67" s="69">
        <v>0</v>
      </c>
    </row>
  </sheetData>
  <mergeCells count="9">
    <mergeCell ref="I1:L1"/>
    <mergeCell ref="A2:A4"/>
    <mergeCell ref="B2:D3"/>
    <mergeCell ref="I2:J3"/>
    <mergeCell ref="K2:L2"/>
    <mergeCell ref="K3:L3"/>
    <mergeCell ref="E2:H2"/>
    <mergeCell ref="E3:F3"/>
    <mergeCell ref="G3:H3"/>
  </mergeCells>
  <printOptions/>
  <pageMargins left="1.04" right="0.92" top="0.71" bottom="0.9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U24"/>
  <sheetViews>
    <sheetView showGridLines="0" zoomScaleSheetLayoutView="100" workbookViewId="0" topLeftCell="A1">
      <selection activeCell="A41" sqref="A41"/>
    </sheetView>
  </sheetViews>
  <sheetFormatPr defaultColWidth="9.00390625" defaultRowHeight="13.5"/>
  <cols>
    <col min="1" max="1" width="11.75390625" style="78" customWidth="1"/>
    <col min="2" max="2" width="7.50390625" style="78" customWidth="1"/>
    <col min="3" max="4" width="6.50390625" style="78" customWidth="1"/>
    <col min="5" max="7" width="6.625" style="78" customWidth="1"/>
    <col min="8" max="10" width="6.375" style="78" customWidth="1"/>
    <col min="11" max="13" width="6.125" style="78" customWidth="1"/>
    <col min="14" max="16" width="5.375" style="78" customWidth="1"/>
    <col min="17" max="20" width="6.375" style="78" customWidth="1"/>
    <col min="21" max="22" width="5.25390625" style="78" customWidth="1"/>
    <col min="23" max="25" width="3.375" style="78" customWidth="1"/>
    <col min="26" max="26" width="5.875" style="78" customWidth="1"/>
    <col min="27" max="28" width="5.125" style="78" customWidth="1"/>
    <col min="29" max="31" width="6.375" style="78" customWidth="1"/>
    <col min="32" max="34" width="5.75390625" style="78" customWidth="1"/>
    <col min="35" max="35" width="7.75390625" style="78" customWidth="1"/>
    <col min="36" max="38" width="5.875" style="78" customWidth="1"/>
    <col min="39" max="39" width="9.625" style="78" customWidth="1"/>
    <col min="40" max="40" width="7.125" style="78" customWidth="1"/>
    <col min="41" max="55" width="6.50390625" style="78" customWidth="1"/>
    <col min="56" max="57" width="5.875" style="78" customWidth="1"/>
    <col min="58" max="60" width="3.375" style="78" customWidth="1"/>
    <col min="61" max="70" width="5.875" style="78" customWidth="1"/>
    <col min="71" max="72" width="7.125" style="78" customWidth="1"/>
    <col min="73" max="73" width="5.875" style="78" customWidth="1"/>
    <col min="74" max="16384" width="11.00390625" style="78" customWidth="1"/>
  </cols>
  <sheetData>
    <row r="1" spans="1:35" ht="17.25" customHeight="1">
      <c r="A1" s="76" t="s">
        <v>484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258" t="s">
        <v>347</v>
      </c>
      <c r="AF1" s="258"/>
      <c r="AG1" s="258"/>
      <c r="AH1" s="258"/>
      <c r="AI1" s="258"/>
    </row>
    <row r="2" spans="1:35" ht="17.25" customHeight="1">
      <c r="A2" s="248" t="s">
        <v>465</v>
      </c>
      <c r="B2" s="251" t="s">
        <v>491</v>
      </c>
      <c r="C2" s="252"/>
      <c r="D2" s="248"/>
      <c r="E2" s="260" t="s">
        <v>492</v>
      </c>
      <c r="F2" s="261"/>
      <c r="G2" s="262"/>
      <c r="H2" s="263" t="s">
        <v>8</v>
      </c>
      <c r="I2" s="264"/>
      <c r="J2" s="265"/>
      <c r="K2" s="263" t="s">
        <v>1</v>
      </c>
      <c r="L2" s="264"/>
      <c r="M2" s="265"/>
      <c r="N2" s="263" t="s">
        <v>485</v>
      </c>
      <c r="O2" s="264"/>
      <c r="P2" s="265"/>
      <c r="Q2" s="251" t="s">
        <v>11</v>
      </c>
      <c r="R2" s="252"/>
      <c r="S2" s="248"/>
      <c r="T2" s="251" t="s">
        <v>12</v>
      </c>
      <c r="U2" s="252"/>
      <c r="V2" s="248"/>
      <c r="W2" s="251" t="s">
        <v>13</v>
      </c>
      <c r="X2" s="252"/>
      <c r="Y2" s="248"/>
      <c r="Z2" s="251" t="s">
        <v>14</v>
      </c>
      <c r="AA2" s="252"/>
      <c r="AB2" s="248"/>
      <c r="AC2" s="251" t="s">
        <v>15</v>
      </c>
      <c r="AD2" s="252"/>
      <c r="AE2" s="248"/>
      <c r="AF2" s="251" t="s">
        <v>9</v>
      </c>
      <c r="AG2" s="252"/>
      <c r="AH2" s="248"/>
      <c r="AI2" s="251" t="s">
        <v>314</v>
      </c>
    </row>
    <row r="3" spans="1:35" ht="17.25" customHeight="1">
      <c r="A3" s="249"/>
      <c r="B3" s="253"/>
      <c r="C3" s="254"/>
      <c r="D3" s="250"/>
      <c r="E3" s="253" t="s">
        <v>16</v>
      </c>
      <c r="F3" s="254"/>
      <c r="G3" s="250"/>
      <c r="H3" s="253" t="s">
        <v>17</v>
      </c>
      <c r="I3" s="254"/>
      <c r="J3" s="250"/>
      <c r="K3" s="253" t="s">
        <v>18</v>
      </c>
      <c r="L3" s="254"/>
      <c r="M3" s="250"/>
      <c r="N3" s="266" t="s">
        <v>486</v>
      </c>
      <c r="O3" s="267"/>
      <c r="P3" s="268"/>
      <c r="Q3" s="253"/>
      <c r="R3" s="254"/>
      <c r="S3" s="250"/>
      <c r="T3" s="253"/>
      <c r="U3" s="254"/>
      <c r="V3" s="250"/>
      <c r="W3" s="253" t="s">
        <v>493</v>
      </c>
      <c r="X3" s="254"/>
      <c r="Y3" s="250"/>
      <c r="Z3" s="255" t="s">
        <v>2</v>
      </c>
      <c r="AA3" s="256"/>
      <c r="AB3" s="257"/>
      <c r="AC3" s="253" t="s">
        <v>10</v>
      </c>
      <c r="AD3" s="254"/>
      <c r="AE3" s="250"/>
      <c r="AF3" s="253" t="s">
        <v>10</v>
      </c>
      <c r="AG3" s="254"/>
      <c r="AH3" s="250"/>
      <c r="AI3" s="259"/>
    </row>
    <row r="4" spans="1:35" ht="17.25" customHeight="1">
      <c r="A4" s="250"/>
      <c r="B4" s="79" t="s">
        <v>494</v>
      </c>
      <c r="C4" s="79" t="s">
        <v>3</v>
      </c>
      <c r="D4" s="80" t="s">
        <v>4</v>
      </c>
      <c r="E4" s="79" t="s">
        <v>5</v>
      </c>
      <c r="F4" s="79" t="s">
        <v>3</v>
      </c>
      <c r="G4" s="80" t="s">
        <v>4</v>
      </c>
      <c r="H4" s="79" t="s">
        <v>5</v>
      </c>
      <c r="I4" s="79" t="s">
        <v>3</v>
      </c>
      <c r="J4" s="80" t="s">
        <v>4</v>
      </c>
      <c r="K4" s="79" t="s">
        <v>5</v>
      </c>
      <c r="L4" s="79" t="s">
        <v>3</v>
      </c>
      <c r="M4" s="80" t="s">
        <v>4</v>
      </c>
      <c r="N4" s="79" t="s">
        <v>5</v>
      </c>
      <c r="O4" s="79" t="s">
        <v>3</v>
      </c>
      <c r="P4" s="81" t="s">
        <v>4</v>
      </c>
      <c r="Q4" s="79" t="s">
        <v>5</v>
      </c>
      <c r="R4" s="79" t="s">
        <v>3</v>
      </c>
      <c r="S4" s="80" t="s">
        <v>4</v>
      </c>
      <c r="T4" s="79" t="s">
        <v>5</v>
      </c>
      <c r="U4" s="79" t="s">
        <v>3</v>
      </c>
      <c r="V4" s="80" t="s">
        <v>4</v>
      </c>
      <c r="W4" s="79" t="s">
        <v>5</v>
      </c>
      <c r="X4" s="79" t="s">
        <v>3</v>
      </c>
      <c r="Y4" s="80" t="s">
        <v>4</v>
      </c>
      <c r="Z4" s="79" t="s">
        <v>5</v>
      </c>
      <c r="AA4" s="79" t="s">
        <v>3</v>
      </c>
      <c r="AB4" s="80" t="s">
        <v>4</v>
      </c>
      <c r="AC4" s="82" t="s">
        <v>19</v>
      </c>
      <c r="AD4" s="83" t="s">
        <v>20</v>
      </c>
      <c r="AE4" s="81" t="s">
        <v>21</v>
      </c>
      <c r="AF4" s="82" t="s">
        <v>19</v>
      </c>
      <c r="AG4" s="83" t="s">
        <v>20</v>
      </c>
      <c r="AH4" s="81" t="s">
        <v>21</v>
      </c>
      <c r="AI4" s="253"/>
    </row>
    <row r="5" spans="1:35" ht="17.25" customHeight="1">
      <c r="A5" s="84" t="s">
        <v>495</v>
      </c>
      <c r="B5" s="85">
        <f aca="true" t="shared" si="0" ref="B5:AB5">B6+B7</f>
        <v>13557</v>
      </c>
      <c r="C5" s="86">
        <f t="shared" si="0"/>
        <v>6797</v>
      </c>
      <c r="D5" s="86">
        <f t="shared" si="0"/>
        <v>6760</v>
      </c>
      <c r="E5" s="85">
        <f t="shared" si="0"/>
        <v>4910</v>
      </c>
      <c r="F5" s="86">
        <f t="shared" si="0"/>
        <v>2159</v>
      </c>
      <c r="G5" s="86">
        <f t="shared" si="0"/>
        <v>2751</v>
      </c>
      <c r="H5" s="86">
        <f t="shared" si="0"/>
        <v>2604</v>
      </c>
      <c r="I5" s="86">
        <f t="shared" si="0"/>
        <v>1234</v>
      </c>
      <c r="J5" s="86">
        <f t="shared" si="0"/>
        <v>1370</v>
      </c>
      <c r="K5" s="86">
        <f t="shared" si="0"/>
        <v>572</v>
      </c>
      <c r="L5" s="86">
        <f t="shared" si="0"/>
        <v>328</v>
      </c>
      <c r="M5" s="86">
        <f t="shared" si="0"/>
        <v>244</v>
      </c>
      <c r="N5" s="86">
        <f t="shared" si="0"/>
        <v>184</v>
      </c>
      <c r="O5" s="86">
        <f t="shared" si="0"/>
        <v>161</v>
      </c>
      <c r="P5" s="86">
        <f t="shared" si="0"/>
        <v>23</v>
      </c>
      <c r="Q5" s="86">
        <f t="shared" si="0"/>
        <v>3969</v>
      </c>
      <c r="R5" s="86">
        <f t="shared" si="0"/>
        <v>2238</v>
      </c>
      <c r="S5" s="86">
        <f t="shared" si="0"/>
        <v>1731</v>
      </c>
      <c r="T5" s="86">
        <f t="shared" si="0"/>
        <v>1317</v>
      </c>
      <c r="U5" s="86">
        <f t="shared" si="0"/>
        <v>676</v>
      </c>
      <c r="V5" s="86">
        <f t="shared" si="0"/>
        <v>641</v>
      </c>
      <c r="W5" s="86">
        <f t="shared" si="0"/>
        <v>1</v>
      </c>
      <c r="X5" s="86">
        <f t="shared" si="0"/>
        <v>1</v>
      </c>
      <c r="Y5" s="86">
        <f t="shared" si="0"/>
        <v>0</v>
      </c>
      <c r="Z5" s="85">
        <f t="shared" si="0"/>
        <v>83</v>
      </c>
      <c r="AA5" s="86">
        <f t="shared" si="0"/>
        <v>20</v>
      </c>
      <c r="AB5" s="86">
        <f t="shared" si="0"/>
        <v>63</v>
      </c>
      <c r="AC5" s="87">
        <f aca="true" t="shared" si="1" ref="AC5:AE7">E5/B5*100</f>
        <v>36.21745223869588</v>
      </c>
      <c r="AD5" s="87">
        <f t="shared" si="1"/>
        <v>31.764013535383256</v>
      </c>
      <c r="AE5" s="87">
        <f t="shared" si="1"/>
        <v>40.69526627218935</v>
      </c>
      <c r="AF5" s="87">
        <f aca="true" t="shared" si="2" ref="AF5:AH7">(Q5+Z5)/B5*100</f>
        <v>29.888618425905438</v>
      </c>
      <c r="AG5" s="87">
        <f t="shared" si="2"/>
        <v>33.22053847285567</v>
      </c>
      <c r="AH5" s="87">
        <f t="shared" si="2"/>
        <v>26.53846153846154</v>
      </c>
      <c r="AI5" s="88" t="s">
        <v>496</v>
      </c>
    </row>
    <row r="6" spans="1:35" ht="17.25" customHeight="1">
      <c r="A6" s="89" t="s">
        <v>315</v>
      </c>
      <c r="B6" s="85">
        <f aca="true" t="shared" si="3" ref="B6:D7">E6+H6+K6+N6+Q6+T6+W6</f>
        <v>13366</v>
      </c>
      <c r="C6" s="90">
        <f t="shared" si="3"/>
        <v>6699</v>
      </c>
      <c r="D6" s="90">
        <f t="shared" si="3"/>
        <v>6667</v>
      </c>
      <c r="E6" s="85">
        <f>F6+G6</f>
        <v>4896</v>
      </c>
      <c r="F6" s="86">
        <v>2151</v>
      </c>
      <c r="G6" s="86">
        <v>2745</v>
      </c>
      <c r="H6" s="86">
        <f>I6+J6</f>
        <v>2567</v>
      </c>
      <c r="I6" s="86">
        <v>1224</v>
      </c>
      <c r="J6" s="86">
        <v>1343</v>
      </c>
      <c r="K6" s="86">
        <f>L6+M6</f>
        <v>569</v>
      </c>
      <c r="L6" s="86">
        <v>327</v>
      </c>
      <c r="M6" s="86">
        <v>242</v>
      </c>
      <c r="N6" s="86">
        <f>O6+P6</f>
        <v>182</v>
      </c>
      <c r="O6" s="86">
        <v>160</v>
      </c>
      <c r="P6" s="86">
        <v>22</v>
      </c>
      <c r="Q6" s="86">
        <f>R6+S6</f>
        <v>3874</v>
      </c>
      <c r="R6" s="86">
        <v>2187</v>
      </c>
      <c r="S6" s="86">
        <v>1687</v>
      </c>
      <c r="T6" s="86">
        <f>U6+V6</f>
        <v>1278</v>
      </c>
      <c r="U6" s="86">
        <v>650</v>
      </c>
      <c r="V6" s="86">
        <v>628</v>
      </c>
      <c r="W6" s="86">
        <f>X6+Y6</f>
        <v>0</v>
      </c>
      <c r="X6" s="91">
        <v>0</v>
      </c>
      <c r="Y6" s="91">
        <v>0</v>
      </c>
      <c r="Z6" s="92">
        <f>AA6+AB6</f>
        <v>81</v>
      </c>
      <c r="AA6" s="86">
        <v>20</v>
      </c>
      <c r="AB6" s="86">
        <v>61</v>
      </c>
      <c r="AC6" s="87">
        <f t="shared" si="1"/>
        <v>36.630255873110876</v>
      </c>
      <c r="AD6" s="87">
        <f t="shared" si="1"/>
        <v>32.10927004030452</v>
      </c>
      <c r="AE6" s="87">
        <f t="shared" si="1"/>
        <v>41.172941352932355</v>
      </c>
      <c r="AF6" s="87">
        <f t="shared" si="2"/>
        <v>29.59000448900195</v>
      </c>
      <c r="AG6" s="87">
        <f t="shared" si="2"/>
        <v>32.945215703836396</v>
      </c>
      <c r="AH6" s="87">
        <f t="shared" si="2"/>
        <v>26.218689065546723</v>
      </c>
      <c r="AI6" s="88" t="s">
        <v>316</v>
      </c>
    </row>
    <row r="7" spans="1:35" ht="17.25" customHeight="1">
      <c r="A7" s="89" t="s">
        <v>317</v>
      </c>
      <c r="B7" s="85">
        <f t="shared" si="3"/>
        <v>191</v>
      </c>
      <c r="C7" s="90">
        <f t="shared" si="3"/>
        <v>98</v>
      </c>
      <c r="D7" s="90">
        <f t="shared" si="3"/>
        <v>93</v>
      </c>
      <c r="E7" s="85">
        <f>F7+G7</f>
        <v>14</v>
      </c>
      <c r="F7" s="86">
        <v>8</v>
      </c>
      <c r="G7" s="86">
        <v>6</v>
      </c>
      <c r="H7" s="86">
        <f>I7+J7</f>
        <v>37</v>
      </c>
      <c r="I7" s="86">
        <v>10</v>
      </c>
      <c r="J7" s="86">
        <v>27</v>
      </c>
      <c r="K7" s="86">
        <f>L7+M7</f>
        <v>3</v>
      </c>
      <c r="L7" s="86">
        <v>1</v>
      </c>
      <c r="M7" s="86">
        <v>2</v>
      </c>
      <c r="N7" s="86">
        <f>O7+P7</f>
        <v>2</v>
      </c>
      <c r="O7" s="86">
        <v>1</v>
      </c>
      <c r="P7" s="86">
        <v>1</v>
      </c>
      <c r="Q7" s="86">
        <f>R7+S7</f>
        <v>95</v>
      </c>
      <c r="R7" s="86">
        <v>51</v>
      </c>
      <c r="S7" s="86">
        <v>44</v>
      </c>
      <c r="T7" s="86">
        <f>U7+V7</f>
        <v>39</v>
      </c>
      <c r="U7" s="86">
        <v>26</v>
      </c>
      <c r="V7" s="86">
        <v>13</v>
      </c>
      <c r="W7" s="86">
        <f>X7+Y7</f>
        <v>1</v>
      </c>
      <c r="X7" s="91">
        <v>1</v>
      </c>
      <c r="Y7" s="91">
        <v>0</v>
      </c>
      <c r="Z7" s="92">
        <f>AA7+AB7</f>
        <v>2</v>
      </c>
      <c r="AA7" s="91">
        <v>0</v>
      </c>
      <c r="AB7" s="91">
        <v>2</v>
      </c>
      <c r="AC7" s="87">
        <f t="shared" si="1"/>
        <v>7.329842931937172</v>
      </c>
      <c r="AD7" s="87">
        <f t="shared" si="1"/>
        <v>8.16326530612245</v>
      </c>
      <c r="AE7" s="87">
        <f t="shared" si="1"/>
        <v>6.451612903225806</v>
      </c>
      <c r="AF7" s="87">
        <f t="shared" si="2"/>
        <v>50.78534031413613</v>
      </c>
      <c r="AG7" s="87">
        <f t="shared" si="2"/>
        <v>52.04081632653062</v>
      </c>
      <c r="AH7" s="87">
        <f t="shared" si="2"/>
        <v>49.46236559139785</v>
      </c>
      <c r="AI7" s="88" t="s">
        <v>318</v>
      </c>
    </row>
    <row r="8" spans="2:35" ht="17.25" customHeight="1">
      <c r="B8" s="93"/>
      <c r="C8" s="91"/>
      <c r="D8" s="91"/>
      <c r="E8" s="93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3"/>
      <c r="AA8" s="91"/>
      <c r="AB8" s="91"/>
      <c r="AC8" s="94"/>
      <c r="AD8" s="94"/>
      <c r="AE8" s="94"/>
      <c r="AF8" s="94"/>
      <c r="AG8" s="94"/>
      <c r="AH8" s="94"/>
      <c r="AI8" s="95"/>
    </row>
    <row r="9" spans="2:35" ht="17.25" customHeight="1">
      <c r="B9" s="93"/>
      <c r="C9" s="91"/>
      <c r="D9" s="91"/>
      <c r="E9" s="93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3"/>
      <c r="AA9" s="91"/>
      <c r="AB9" s="91"/>
      <c r="AC9" s="94"/>
      <c r="AD9" s="94"/>
      <c r="AE9" s="94"/>
      <c r="AF9" s="94"/>
      <c r="AG9" s="94"/>
      <c r="AH9" s="94"/>
      <c r="AI9" s="95"/>
    </row>
    <row r="10" spans="1:35" ht="17.25" customHeight="1">
      <c r="A10" s="89" t="s">
        <v>487</v>
      </c>
      <c r="B10" s="85">
        <f aca="true" t="shared" si="4" ref="B10:D12">E10+H10+K10+N10+Q10+T10+W10</f>
        <v>9780</v>
      </c>
      <c r="C10" s="90">
        <f t="shared" si="4"/>
        <v>4933</v>
      </c>
      <c r="D10" s="90">
        <f t="shared" si="4"/>
        <v>4847</v>
      </c>
      <c r="E10" s="85">
        <f>F10+G10</f>
        <v>3625</v>
      </c>
      <c r="F10" s="86">
        <v>1598</v>
      </c>
      <c r="G10" s="86">
        <v>2027</v>
      </c>
      <c r="H10" s="86">
        <f>I10+J10</f>
        <v>1851</v>
      </c>
      <c r="I10" s="86">
        <v>838</v>
      </c>
      <c r="J10" s="86">
        <v>1013</v>
      </c>
      <c r="K10" s="86">
        <f>L10+M10</f>
        <v>480</v>
      </c>
      <c r="L10" s="86">
        <v>264</v>
      </c>
      <c r="M10" s="86">
        <v>216</v>
      </c>
      <c r="N10" s="86">
        <f>O10+P10</f>
        <v>173</v>
      </c>
      <c r="O10" s="86">
        <v>152</v>
      </c>
      <c r="P10" s="86">
        <v>21</v>
      </c>
      <c r="Q10" s="86">
        <f>R10+S10</f>
        <v>2686</v>
      </c>
      <c r="R10" s="86">
        <v>1532</v>
      </c>
      <c r="S10" s="86">
        <v>1154</v>
      </c>
      <c r="T10" s="86">
        <f>U10+V10</f>
        <v>964</v>
      </c>
      <c r="U10" s="86">
        <v>548</v>
      </c>
      <c r="V10" s="86">
        <v>416</v>
      </c>
      <c r="W10" s="86">
        <f>X10+Y10</f>
        <v>1</v>
      </c>
      <c r="X10" s="91">
        <v>1</v>
      </c>
      <c r="Y10" s="91">
        <v>0</v>
      </c>
      <c r="Z10" s="92">
        <f>AA10+AB10</f>
        <v>72</v>
      </c>
      <c r="AA10" s="86">
        <v>18</v>
      </c>
      <c r="AB10" s="86">
        <v>54</v>
      </c>
      <c r="AC10" s="87">
        <f aca="true" t="shared" si="5" ref="AC10:AE12">E10/B10*100</f>
        <v>37.06543967280164</v>
      </c>
      <c r="AD10" s="87">
        <f t="shared" si="5"/>
        <v>32.3940806811271</v>
      </c>
      <c r="AE10" s="87">
        <f t="shared" si="5"/>
        <v>41.819682277697545</v>
      </c>
      <c r="AF10" s="87">
        <f aca="true" t="shared" si="6" ref="AF10:AH12">(Q10+Z10)/B10*100</f>
        <v>28.200408997955012</v>
      </c>
      <c r="AG10" s="87">
        <f t="shared" si="6"/>
        <v>31.421041962294748</v>
      </c>
      <c r="AH10" s="87">
        <f t="shared" si="6"/>
        <v>24.922632556220343</v>
      </c>
      <c r="AI10" s="88" t="s">
        <v>319</v>
      </c>
    </row>
    <row r="11" spans="1:35" ht="17.25" customHeight="1">
      <c r="A11" s="89" t="s">
        <v>315</v>
      </c>
      <c r="B11" s="85">
        <f t="shared" si="4"/>
        <v>9628</v>
      </c>
      <c r="C11" s="90">
        <f t="shared" si="4"/>
        <v>4838</v>
      </c>
      <c r="D11" s="90">
        <f t="shared" si="4"/>
        <v>4790</v>
      </c>
      <c r="E11" s="85">
        <f>F11+G11</f>
        <v>3611</v>
      </c>
      <c r="F11" s="86">
        <f>F10-F12</f>
        <v>1590</v>
      </c>
      <c r="G11" s="86">
        <f>G10-G12</f>
        <v>2021</v>
      </c>
      <c r="H11" s="86">
        <f>I11+J11</f>
        <v>1833</v>
      </c>
      <c r="I11" s="86">
        <f>I10-I12</f>
        <v>831</v>
      </c>
      <c r="J11" s="86">
        <f>J10-J12</f>
        <v>1002</v>
      </c>
      <c r="K11" s="86">
        <f>L11+M11</f>
        <v>477</v>
      </c>
      <c r="L11" s="86">
        <f>L10-L12</f>
        <v>263</v>
      </c>
      <c r="M11" s="86">
        <f>M10-M12</f>
        <v>214</v>
      </c>
      <c r="N11" s="86">
        <f>O11+P11</f>
        <v>171</v>
      </c>
      <c r="O11" s="86">
        <f>O10-O12</f>
        <v>151</v>
      </c>
      <c r="P11" s="86">
        <f>P10-P12</f>
        <v>20</v>
      </c>
      <c r="Q11" s="86">
        <f>R11+S11</f>
        <v>2611</v>
      </c>
      <c r="R11" s="86">
        <f>R10-R12</f>
        <v>1481</v>
      </c>
      <c r="S11" s="86">
        <f>S10-S12</f>
        <v>1130</v>
      </c>
      <c r="T11" s="86">
        <f>U11+V11</f>
        <v>925</v>
      </c>
      <c r="U11" s="86">
        <f>U10-U12</f>
        <v>522</v>
      </c>
      <c r="V11" s="86">
        <f>V10-V12</f>
        <v>403</v>
      </c>
      <c r="W11" s="86">
        <f>X11+Y11</f>
        <v>0</v>
      </c>
      <c r="X11" s="86">
        <f>X10-X12</f>
        <v>0</v>
      </c>
      <c r="Y11" s="86">
        <f>Y10-Y12</f>
        <v>0</v>
      </c>
      <c r="Z11" s="92">
        <f>AA11+AB11</f>
        <v>70</v>
      </c>
      <c r="AA11" s="86">
        <f>AA10-AA12</f>
        <v>18</v>
      </c>
      <c r="AB11" s="86">
        <f>AB10-AB12</f>
        <v>52</v>
      </c>
      <c r="AC11" s="87">
        <f t="shared" si="5"/>
        <v>37.50519318653926</v>
      </c>
      <c r="AD11" s="87">
        <f t="shared" si="5"/>
        <v>32.86482017362546</v>
      </c>
      <c r="AE11" s="87">
        <f t="shared" si="5"/>
        <v>42.19206680584551</v>
      </c>
      <c r="AF11" s="87">
        <f t="shared" si="6"/>
        <v>27.845866223514747</v>
      </c>
      <c r="AG11" s="87">
        <f t="shared" si="6"/>
        <v>30.983877635386527</v>
      </c>
      <c r="AH11" s="87">
        <f t="shared" si="6"/>
        <v>24.676409185803756</v>
      </c>
      <c r="AI11" s="88" t="s">
        <v>316</v>
      </c>
    </row>
    <row r="12" spans="1:35" ht="17.25" customHeight="1">
      <c r="A12" s="89" t="s">
        <v>317</v>
      </c>
      <c r="B12" s="85">
        <f t="shared" si="4"/>
        <v>152</v>
      </c>
      <c r="C12" s="90">
        <f t="shared" si="4"/>
        <v>95</v>
      </c>
      <c r="D12" s="90">
        <f t="shared" si="4"/>
        <v>57</v>
      </c>
      <c r="E12" s="85">
        <f>F12+G12</f>
        <v>14</v>
      </c>
      <c r="F12" s="86">
        <f>F7-F17</f>
        <v>8</v>
      </c>
      <c r="G12" s="86">
        <f>G7-G17</f>
        <v>6</v>
      </c>
      <c r="H12" s="86">
        <f>I12+J12</f>
        <v>18</v>
      </c>
      <c r="I12" s="86">
        <f>I7-I17</f>
        <v>7</v>
      </c>
      <c r="J12" s="86">
        <f>J7-J17</f>
        <v>11</v>
      </c>
      <c r="K12" s="86">
        <f>L12+M12</f>
        <v>3</v>
      </c>
      <c r="L12" s="86">
        <f>L7-L17</f>
        <v>1</v>
      </c>
      <c r="M12" s="86">
        <f>M7-M17</f>
        <v>2</v>
      </c>
      <c r="N12" s="86">
        <f>O12+P12</f>
        <v>2</v>
      </c>
      <c r="O12" s="86">
        <f>O7-O17</f>
        <v>1</v>
      </c>
      <c r="P12" s="86">
        <f>P7-P17</f>
        <v>1</v>
      </c>
      <c r="Q12" s="86">
        <f>R12+S12</f>
        <v>75</v>
      </c>
      <c r="R12" s="86">
        <f>R7-R17</f>
        <v>51</v>
      </c>
      <c r="S12" s="86">
        <f>S7-S17</f>
        <v>24</v>
      </c>
      <c r="T12" s="86">
        <f>U12+V12</f>
        <v>39</v>
      </c>
      <c r="U12" s="86">
        <f>U7-U17</f>
        <v>26</v>
      </c>
      <c r="V12" s="86">
        <f>V7-V17</f>
        <v>13</v>
      </c>
      <c r="W12" s="86">
        <f>X12+Y12</f>
        <v>1</v>
      </c>
      <c r="X12" s="86">
        <f>X7-X17</f>
        <v>1</v>
      </c>
      <c r="Y12" s="86">
        <f>Y7-Y17</f>
        <v>0</v>
      </c>
      <c r="Z12" s="92">
        <f>AA12+AB12</f>
        <v>2</v>
      </c>
      <c r="AA12" s="86">
        <f>AA7-AA17</f>
        <v>0</v>
      </c>
      <c r="AB12" s="86">
        <f>AB7-AB17</f>
        <v>2</v>
      </c>
      <c r="AC12" s="87">
        <f t="shared" si="5"/>
        <v>9.210526315789473</v>
      </c>
      <c r="AD12" s="87">
        <f t="shared" si="5"/>
        <v>8.421052631578947</v>
      </c>
      <c r="AE12" s="87">
        <f t="shared" si="5"/>
        <v>10.526315789473683</v>
      </c>
      <c r="AF12" s="87">
        <f t="shared" si="6"/>
        <v>50.6578947368421</v>
      </c>
      <c r="AG12" s="87">
        <f t="shared" si="6"/>
        <v>53.68421052631579</v>
      </c>
      <c r="AH12" s="87">
        <f t="shared" si="6"/>
        <v>45.614035087719294</v>
      </c>
      <c r="AI12" s="88" t="s">
        <v>318</v>
      </c>
    </row>
    <row r="13" spans="2:35" ht="17.25" customHeight="1">
      <c r="B13" s="93"/>
      <c r="C13" s="91"/>
      <c r="D13" s="91"/>
      <c r="E13" s="93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3"/>
      <c r="AA13" s="91"/>
      <c r="AB13" s="91"/>
      <c r="AC13" s="94"/>
      <c r="AD13" s="94"/>
      <c r="AE13" s="94"/>
      <c r="AF13" s="94"/>
      <c r="AG13" s="94"/>
      <c r="AH13" s="94"/>
      <c r="AI13" s="95"/>
    </row>
    <row r="14" spans="2:35" ht="17.25" customHeight="1">
      <c r="B14" s="93"/>
      <c r="C14" s="91"/>
      <c r="D14" s="91"/>
      <c r="E14" s="93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3"/>
      <c r="AA14" s="91"/>
      <c r="AB14" s="91"/>
      <c r="AC14" s="94"/>
      <c r="AD14" s="94"/>
      <c r="AE14" s="94"/>
      <c r="AF14" s="94"/>
      <c r="AG14" s="94"/>
      <c r="AH14" s="94"/>
      <c r="AI14" s="95"/>
    </row>
    <row r="15" spans="1:35" ht="17.25" customHeight="1">
      <c r="A15" s="89" t="s">
        <v>488</v>
      </c>
      <c r="B15" s="85">
        <f aca="true" t="shared" si="7" ref="B15:D17">E15+H15+K15+N15+Q15+T15+W15</f>
        <v>3777</v>
      </c>
      <c r="C15" s="90">
        <f t="shared" si="7"/>
        <v>1864</v>
      </c>
      <c r="D15" s="90">
        <f t="shared" si="7"/>
        <v>1913</v>
      </c>
      <c r="E15" s="85">
        <f>F15+G15</f>
        <v>1285</v>
      </c>
      <c r="F15" s="86">
        <v>561</v>
      </c>
      <c r="G15" s="86">
        <v>724</v>
      </c>
      <c r="H15" s="86">
        <f>I15+J15</f>
        <v>753</v>
      </c>
      <c r="I15" s="86">
        <v>396</v>
      </c>
      <c r="J15" s="86">
        <v>357</v>
      </c>
      <c r="K15" s="86">
        <f>L15+M15</f>
        <v>92</v>
      </c>
      <c r="L15" s="86">
        <v>64</v>
      </c>
      <c r="M15" s="86">
        <v>28</v>
      </c>
      <c r="N15" s="86">
        <f>O15+P15</f>
        <v>11</v>
      </c>
      <c r="O15" s="91">
        <v>9</v>
      </c>
      <c r="P15" s="91">
        <v>2</v>
      </c>
      <c r="Q15" s="86">
        <f>R15+S15</f>
        <v>1283</v>
      </c>
      <c r="R15" s="86">
        <v>706</v>
      </c>
      <c r="S15" s="86">
        <v>577</v>
      </c>
      <c r="T15" s="86">
        <f>U15+V15</f>
        <v>353</v>
      </c>
      <c r="U15" s="86">
        <v>128</v>
      </c>
      <c r="V15" s="86">
        <v>225</v>
      </c>
      <c r="W15" s="86">
        <f>X15+Y15</f>
        <v>0</v>
      </c>
      <c r="X15" s="91">
        <v>0</v>
      </c>
      <c r="Y15" s="91">
        <v>0</v>
      </c>
      <c r="Z15" s="92">
        <f>AA15+AB15</f>
        <v>11</v>
      </c>
      <c r="AA15" s="86">
        <v>2</v>
      </c>
      <c r="AB15" s="86">
        <v>9</v>
      </c>
      <c r="AC15" s="87">
        <f aca="true" t="shared" si="8" ref="AC15:AE17">E15/B15*100</f>
        <v>34.02171035213132</v>
      </c>
      <c r="AD15" s="87">
        <f t="shared" si="8"/>
        <v>30.09656652360515</v>
      </c>
      <c r="AE15" s="87">
        <f t="shared" si="8"/>
        <v>37.8463146889702</v>
      </c>
      <c r="AF15" s="87">
        <f aca="true" t="shared" si="9" ref="AF15:AH17">(Q15+Z15)/B15*100</f>
        <v>34.25999470479216</v>
      </c>
      <c r="AG15" s="87">
        <f t="shared" si="9"/>
        <v>37.98283261802575</v>
      </c>
      <c r="AH15" s="87">
        <f t="shared" si="9"/>
        <v>30.632514375326714</v>
      </c>
      <c r="AI15" s="88" t="s">
        <v>320</v>
      </c>
    </row>
    <row r="16" spans="1:35" ht="17.25" customHeight="1">
      <c r="A16" s="89" t="s">
        <v>315</v>
      </c>
      <c r="B16" s="85">
        <f t="shared" si="7"/>
        <v>3738</v>
      </c>
      <c r="C16" s="90">
        <f t="shared" si="7"/>
        <v>1861</v>
      </c>
      <c r="D16" s="90">
        <f t="shared" si="7"/>
        <v>1877</v>
      </c>
      <c r="E16" s="85">
        <f>F16+G16</f>
        <v>1285</v>
      </c>
      <c r="F16" s="86">
        <f>F15-F17</f>
        <v>561</v>
      </c>
      <c r="G16" s="86">
        <f>G15-G17</f>
        <v>724</v>
      </c>
      <c r="H16" s="86">
        <f>I16+J16</f>
        <v>734</v>
      </c>
      <c r="I16" s="86">
        <f>I15-I17</f>
        <v>393</v>
      </c>
      <c r="J16" s="86">
        <f>J15-J17</f>
        <v>341</v>
      </c>
      <c r="K16" s="86">
        <f>L16+M16</f>
        <v>92</v>
      </c>
      <c r="L16" s="86">
        <f>L15-L17</f>
        <v>64</v>
      </c>
      <c r="M16" s="86">
        <f>M15-M17</f>
        <v>28</v>
      </c>
      <c r="N16" s="86">
        <f>O16+P16</f>
        <v>11</v>
      </c>
      <c r="O16" s="86">
        <f>O15-O17</f>
        <v>9</v>
      </c>
      <c r="P16" s="86">
        <f>P15-P17</f>
        <v>2</v>
      </c>
      <c r="Q16" s="86">
        <f>R16+S16</f>
        <v>1263</v>
      </c>
      <c r="R16" s="86">
        <f>R15-R17</f>
        <v>706</v>
      </c>
      <c r="S16" s="86">
        <f>S15-S17</f>
        <v>557</v>
      </c>
      <c r="T16" s="86">
        <f>U16+V16</f>
        <v>353</v>
      </c>
      <c r="U16" s="86">
        <f>U15-U17</f>
        <v>128</v>
      </c>
      <c r="V16" s="86">
        <f>V15-V17</f>
        <v>225</v>
      </c>
      <c r="W16" s="86">
        <f>X16+Y16</f>
        <v>0</v>
      </c>
      <c r="X16" s="86">
        <f>X15-X17</f>
        <v>0</v>
      </c>
      <c r="Y16" s="86">
        <f>Y15-Y17</f>
        <v>0</v>
      </c>
      <c r="Z16" s="92">
        <f>AA16+AB16</f>
        <v>11</v>
      </c>
      <c r="AA16" s="86">
        <f>AA15-AA17</f>
        <v>2</v>
      </c>
      <c r="AB16" s="86">
        <f>AB15-AB17</f>
        <v>9</v>
      </c>
      <c r="AC16" s="87">
        <f t="shared" si="8"/>
        <v>34.37667201712146</v>
      </c>
      <c r="AD16" s="87">
        <f t="shared" si="8"/>
        <v>30.14508328855454</v>
      </c>
      <c r="AE16" s="87">
        <f t="shared" si="8"/>
        <v>38.57218966435802</v>
      </c>
      <c r="AF16" s="87">
        <f t="shared" si="9"/>
        <v>34.08239700374532</v>
      </c>
      <c r="AG16" s="87">
        <f t="shared" si="9"/>
        <v>38.04406233207953</v>
      </c>
      <c r="AH16" s="87">
        <f t="shared" si="9"/>
        <v>30.15450186467768</v>
      </c>
      <c r="AI16" s="88" t="s">
        <v>316</v>
      </c>
    </row>
    <row r="17" spans="1:35" ht="17.25" customHeight="1">
      <c r="A17" s="96" t="s">
        <v>317</v>
      </c>
      <c r="B17" s="97">
        <f t="shared" si="7"/>
        <v>39</v>
      </c>
      <c r="C17" s="98">
        <f t="shared" si="7"/>
        <v>3</v>
      </c>
      <c r="D17" s="98">
        <f t="shared" si="7"/>
        <v>36</v>
      </c>
      <c r="E17" s="97">
        <f>F17+G17</f>
        <v>0</v>
      </c>
      <c r="F17" s="99">
        <v>0</v>
      </c>
      <c r="G17" s="98">
        <v>0</v>
      </c>
      <c r="H17" s="98">
        <f>I17+J17</f>
        <v>19</v>
      </c>
      <c r="I17" s="99">
        <v>3</v>
      </c>
      <c r="J17" s="98">
        <v>16</v>
      </c>
      <c r="K17" s="98">
        <f>L17+M17</f>
        <v>0</v>
      </c>
      <c r="L17" s="99">
        <v>0</v>
      </c>
      <c r="M17" s="99">
        <v>0</v>
      </c>
      <c r="N17" s="98">
        <f>O17+P17</f>
        <v>0</v>
      </c>
      <c r="O17" s="99">
        <v>0</v>
      </c>
      <c r="P17" s="99">
        <v>0</v>
      </c>
      <c r="Q17" s="98">
        <f>R17+S17</f>
        <v>20</v>
      </c>
      <c r="R17" s="99">
        <v>0</v>
      </c>
      <c r="S17" s="98">
        <v>20</v>
      </c>
      <c r="T17" s="98">
        <f>U17+V17</f>
        <v>0</v>
      </c>
      <c r="U17" s="99">
        <v>0</v>
      </c>
      <c r="V17" s="99">
        <v>0</v>
      </c>
      <c r="W17" s="98">
        <f>X17+Y17</f>
        <v>0</v>
      </c>
      <c r="X17" s="99">
        <v>0</v>
      </c>
      <c r="Y17" s="99">
        <v>0</v>
      </c>
      <c r="Z17" s="97">
        <f>AA17+AB17</f>
        <v>0</v>
      </c>
      <c r="AA17" s="99">
        <v>0</v>
      </c>
      <c r="AB17" s="99">
        <v>0</v>
      </c>
      <c r="AC17" s="100">
        <f t="shared" si="8"/>
        <v>0</v>
      </c>
      <c r="AD17" s="100">
        <f t="shared" si="8"/>
        <v>0</v>
      </c>
      <c r="AE17" s="100">
        <f t="shared" si="8"/>
        <v>0</v>
      </c>
      <c r="AF17" s="100">
        <f t="shared" si="9"/>
        <v>51.28205128205128</v>
      </c>
      <c r="AG17" s="100">
        <f t="shared" si="9"/>
        <v>0</v>
      </c>
      <c r="AH17" s="100">
        <f t="shared" si="9"/>
        <v>55.55555555555556</v>
      </c>
      <c r="AI17" s="101" t="s">
        <v>318</v>
      </c>
    </row>
    <row r="18" spans="1:35" ht="15.7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</row>
    <row r="19" spans="1:35" ht="15.7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</row>
    <row r="20" spans="1:35" ht="15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</row>
    <row r="21" spans="1:35" ht="15.7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</row>
    <row r="22" ht="15.75" customHeight="1"/>
    <row r="23" ht="15.75" customHeight="1"/>
    <row r="24" spans="39:73" ht="15.75" customHeight="1"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4"/>
      <c r="BG24" s="104"/>
      <c r="BH24" s="104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</row>
  </sheetData>
  <mergeCells count="22">
    <mergeCell ref="N2:P2"/>
    <mergeCell ref="N3:P3"/>
    <mergeCell ref="W3:Y3"/>
    <mergeCell ref="Z2:AB2"/>
    <mergeCell ref="Z3:AB3"/>
    <mergeCell ref="AE1:AI1"/>
    <mergeCell ref="AI2:AI4"/>
    <mergeCell ref="AC2:AE2"/>
    <mergeCell ref="AC3:AE3"/>
    <mergeCell ref="AF2:AH2"/>
    <mergeCell ref="AF3:AH3"/>
    <mergeCell ref="W2:Y2"/>
    <mergeCell ref="A2:A4"/>
    <mergeCell ref="B2:D3"/>
    <mergeCell ref="Q2:S3"/>
    <mergeCell ref="T2:V3"/>
    <mergeCell ref="E2:G2"/>
    <mergeCell ref="E3:G3"/>
    <mergeCell ref="H2:J2"/>
    <mergeCell ref="H3:J3"/>
    <mergeCell ref="K2:M2"/>
    <mergeCell ref="K3:M3"/>
  </mergeCells>
  <printOptions/>
  <pageMargins left="0.85" right="0.83" top="0.71" bottom="0.79" header="0.5118110236220472" footer="0.5118110236220472"/>
  <pageSetup horizontalDpi="600" verticalDpi="600" orientation="portrait" paperSize="9" scale="80" r:id="rId1"/>
  <colBreaks count="1" manualBreakCount="1">
    <brk id="16" max="59" man="1"/>
  </colBreaks>
  <ignoredErrors>
    <ignoredError sqref="H11:H16 H17 K11:K16 N11:N16 Q11:Q16 T11:T16 W11:W16 Z11:Z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I36"/>
  <sheetViews>
    <sheetView showGridLines="0" zoomScaleSheetLayoutView="100" workbookViewId="0" topLeftCell="A1">
      <selection activeCell="A67" sqref="A67"/>
    </sheetView>
  </sheetViews>
  <sheetFormatPr defaultColWidth="9.00390625" defaultRowHeight="13.5"/>
  <cols>
    <col min="1" max="1" width="11.75390625" style="78" customWidth="1"/>
    <col min="2" max="2" width="7.50390625" style="78" customWidth="1"/>
    <col min="3" max="4" width="6.50390625" style="78" customWidth="1"/>
    <col min="5" max="7" width="6.625" style="78" customWidth="1"/>
    <col min="8" max="10" width="6.375" style="78" customWidth="1"/>
    <col min="11" max="13" width="6.125" style="78" customWidth="1"/>
    <col min="14" max="16" width="5.375" style="78" customWidth="1"/>
    <col min="17" max="20" width="6.375" style="78" customWidth="1"/>
    <col min="21" max="22" width="5.25390625" style="78" customWidth="1"/>
    <col min="23" max="25" width="3.375" style="78" customWidth="1"/>
    <col min="26" max="26" width="5.875" style="78" customWidth="1"/>
    <col min="27" max="28" width="5.125" style="78" customWidth="1"/>
    <col min="29" max="31" width="6.375" style="78" customWidth="1"/>
    <col min="32" max="34" width="5.75390625" style="78" customWidth="1"/>
    <col min="35" max="35" width="7.75390625" style="78" customWidth="1"/>
    <col min="36" max="38" width="5.875" style="78" customWidth="1"/>
    <col min="39" max="39" width="9.625" style="78" customWidth="1"/>
    <col min="40" max="40" width="7.125" style="78" customWidth="1"/>
    <col min="41" max="55" width="6.50390625" style="78" customWidth="1"/>
    <col min="56" max="57" width="5.875" style="78" customWidth="1"/>
    <col min="58" max="60" width="3.375" style="78" customWidth="1"/>
    <col min="61" max="70" width="5.875" style="78" customWidth="1"/>
    <col min="71" max="72" width="7.125" style="78" customWidth="1"/>
    <col min="73" max="73" width="5.875" style="78" customWidth="1"/>
    <col min="74" max="16384" width="11.00390625" style="78" customWidth="1"/>
  </cols>
  <sheetData>
    <row r="1" spans="1:35" ht="16.5" customHeight="1">
      <c r="A1" s="76" t="s">
        <v>489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258" t="s">
        <v>347</v>
      </c>
      <c r="AF1" s="258"/>
      <c r="AG1" s="258"/>
      <c r="AH1" s="258"/>
      <c r="AI1" s="258"/>
    </row>
    <row r="2" spans="1:35" ht="16.5" customHeight="1">
      <c r="A2" s="248" t="s">
        <v>497</v>
      </c>
      <c r="B2" s="251" t="s">
        <v>491</v>
      </c>
      <c r="C2" s="252"/>
      <c r="D2" s="248"/>
      <c r="E2" s="260" t="s">
        <v>492</v>
      </c>
      <c r="F2" s="261"/>
      <c r="G2" s="262"/>
      <c r="H2" s="263" t="s">
        <v>8</v>
      </c>
      <c r="I2" s="264"/>
      <c r="J2" s="265"/>
      <c r="K2" s="263" t="s">
        <v>1</v>
      </c>
      <c r="L2" s="264"/>
      <c r="M2" s="265"/>
      <c r="N2" s="263" t="s">
        <v>485</v>
      </c>
      <c r="O2" s="264"/>
      <c r="P2" s="265"/>
      <c r="Q2" s="251" t="s">
        <v>11</v>
      </c>
      <c r="R2" s="252"/>
      <c r="S2" s="248"/>
      <c r="T2" s="251" t="s">
        <v>12</v>
      </c>
      <c r="U2" s="252"/>
      <c r="V2" s="248"/>
      <c r="W2" s="251" t="s">
        <v>13</v>
      </c>
      <c r="X2" s="252"/>
      <c r="Y2" s="248"/>
      <c r="Z2" s="251" t="s">
        <v>14</v>
      </c>
      <c r="AA2" s="252"/>
      <c r="AB2" s="248"/>
      <c r="AC2" s="251" t="s">
        <v>15</v>
      </c>
      <c r="AD2" s="252"/>
      <c r="AE2" s="248"/>
      <c r="AF2" s="251" t="s">
        <v>9</v>
      </c>
      <c r="AG2" s="252"/>
      <c r="AH2" s="252"/>
      <c r="AI2" s="251" t="s">
        <v>236</v>
      </c>
    </row>
    <row r="3" spans="1:35" ht="16.5" customHeight="1">
      <c r="A3" s="249"/>
      <c r="B3" s="253"/>
      <c r="C3" s="254"/>
      <c r="D3" s="250"/>
      <c r="E3" s="253" t="s">
        <v>16</v>
      </c>
      <c r="F3" s="254"/>
      <c r="G3" s="250"/>
      <c r="H3" s="253" t="s">
        <v>17</v>
      </c>
      <c r="I3" s="254"/>
      <c r="J3" s="250"/>
      <c r="K3" s="253" t="s">
        <v>18</v>
      </c>
      <c r="L3" s="254"/>
      <c r="M3" s="250"/>
      <c r="N3" s="266" t="s">
        <v>486</v>
      </c>
      <c r="O3" s="267"/>
      <c r="P3" s="268"/>
      <c r="Q3" s="253"/>
      <c r="R3" s="254"/>
      <c r="S3" s="250"/>
      <c r="T3" s="253"/>
      <c r="U3" s="254"/>
      <c r="V3" s="250"/>
      <c r="W3" s="253" t="s">
        <v>493</v>
      </c>
      <c r="X3" s="254"/>
      <c r="Y3" s="250"/>
      <c r="Z3" s="255" t="s">
        <v>2</v>
      </c>
      <c r="AA3" s="256"/>
      <c r="AB3" s="257"/>
      <c r="AC3" s="253" t="s">
        <v>10</v>
      </c>
      <c r="AD3" s="254"/>
      <c r="AE3" s="250"/>
      <c r="AF3" s="253" t="s">
        <v>10</v>
      </c>
      <c r="AG3" s="254"/>
      <c r="AH3" s="254"/>
      <c r="AI3" s="259"/>
    </row>
    <row r="4" spans="1:35" ht="16.5" customHeight="1">
      <c r="A4" s="250"/>
      <c r="B4" s="79" t="s">
        <v>494</v>
      </c>
      <c r="C4" s="79" t="s">
        <v>3</v>
      </c>
      <c r="D4" s="80" t="s">
        <v>4</v>
      </c>
      <c r="E4" s="79" t="s">
        <v>5</v>
      </c>
      <c r="F4" s="79" t="s">
        <v>3</v>
      </c>
      <c r="G4" s="80" t="s">
        <v>4</v>
      </c>
      <c r="H4" s="79" t="s">
        <v>5</v>
      </c>
      <c r="I4" s="79" t="s">
        <v>3</v>
      </c>
      <c r="J4" s="80" t="s">
        <v>4</v>
      </c>
      <c r="K4" s="79" t="s">
        <v>5</v>
      </c>
      <c r="L4" s="79" t="s">
        <v>3</v>
      </c>
      <c r="M4" s="80" t="s">
        <v>4</v>
      </c>
      <c r="N4" s="79" t="s">
        <v>5</v>
      </c>
      <c r="O4" s="79" t="s">
        <v>3</v>
      </c>
      <c r="P4" s="81" t="s">
        <v>4</v>
      </c>
      <c r="Q4" s="79" t="s">
        <v>5</v>
      </c>
      <c r="R4" s="79" t="s">
        <v>3</v>
      </c>
      <c r="S4" s="80" t="s">
        <v>4</v>
      </c>
      <c r="T4" s="79" t="s">
        <v>5</v>
      </c>
      <c r="U4" s="79" t="s">
        <v>3</v>
      </c>
      <c r="V4" s="80" t="s">
        <v>4</v>
      </c>
      <c r="W4" s="79" t="s">
        <v>5</v>
      </c>
      <c r="X4" s="79" t="s">
        <v>3</v>
      </c>
      <c r="Y4" s="80" t="s">
        <v>4</v>
      </c>
      <c r="Z4" s="79" t="s">
        <v>5</v>
      </c>
      <c r="AA4" s="79" t="s">
        <v>3</v>
      </c>
      <c r="AB4" s="80" t="s">
        <v>4</v>
      </c>
      <c r="AC4" s="82" t="s">
        <v>19</v>
      </c>
      <c r="AD4" s="83" t="s">
        <v>20</v>
      </c>
      <c r="AE4" s="81" t="s">
        <v>21</v>
      </c>
      <c r="AF4" s="82" t="s">
        <v>19</v>
      </c>
      <c r="AG4" s="83" t="s">
        <v>20</v>
      </c>
      <c r="AH4" s="83" t="s">
        <v>21</v>
      </c>
      <c r="AI4" s="253"/>
    </row>
    <row r="5" spans="1:35" ht="16.5" customHeight="1">
      <c r="A5" s="105" t="s">
        <v>490</v>
      </c>
      <c r="B5" s="93">
        <f>SUM(B6:B14)</f>
        <v>13557</v>
      </c>
      <c r="C5" s="91">
        <f>SUM(C6:C14)</f>
        <v>6797</v>
      </c>
      <c r="D5" s="91">
        <f>SUM(D6:D14)</f>
        <v>6760</v>
      </c>
      <c r="E5" s="106">
        <f aca="true" t="shared" si="0" ref="E5:E14">SUM(F5:G5)</f>
        <v>4910</v>
      </c>
      <c r="F5" s="107">
        <f>SUM(F6:F14)</f>
        <v>2159</v>
      </c>
      <c r="G5" s="107">
        <f>SUM(G6:G14)</f>
        <v>2751</v>
      </c>
      <c r="H5" s="107">
        <f aca="true" t="shared" si="1" ref="H5:H14">SUM(I5:J5)</f>
        <v>2604</v>
      </c>
      <c r="I5" s="107">
        <f>SUM(I6:I14)</f>
        <v>1234</v>
      </c>
      <c r="J5" s="107">
        <f>SUM(J6:J14)</f>
        <v>1370</v>
      </c>
      <c r="K5" s="107">
        <f aca="true" t="shared" si="2" ref="K5:K14">SUM(L5:M5)</f>
        <v>572</v>
      </c>
      <c r="L5" s="107">
        <f>SUM(L6:L14)</f>
        <v>328</v>
      </c>
      <c r="M5" s="107">
        <f>SUM(M6:M14)</f>
        <v>244</v>
      </c>
      <c r="N5" s="107">
        <f aca="true" t="shared" si="3" ref="N5:N14">SUM(O5:P5)</f>
        <v>184</v>
      </c>
      <c r="O5" s="107">
        <f>SUM(O6:O14)</f>
        <v>161</v>
      </c>
      <c r="P5" s="107">
        <f>SUM(P6:P14)</f>
        <v>23</v>
      </c>
      <c r="Q5" s="107">
        <f aca="true" t="shared" si="4" ref="Q5:Q14">SUM(R5:S5)</f>
        <v>3969</v>
      </c>
      <c r="R5" s="107">
        <f>SUM(R6:R14)</f>
        <v>2238</v>
      </c>
      <c r="S5" s="107">
        <f>SUM(S6:S14)</f>
        <v>1731</v>
      </c>
      <c r="T5" s="107">
        <f aca="true" t="shared" si="5" ref="T5:T14">SUM(U5:V5)</f>
        <v>1317</v>
      </c>
      <c r="U5" s="107">
        <f>SUM(U6:U14)</f>
        <v>676</v>
      </c>
      <c r="V5" s="107">
        <f>SUM(V6:V14)</f>
        <v>641</v>
      </c>
      <c r="W5" s="107">
        <f aca="true" t="shared" si="6" ref="W5:W14">SUM(X5:Y5)</f>
        <v>1</v>
      </c>
      <c r="X5" s="107">
        <f>SUM(X6:X14)</f>
        <v>1</v>
      </c>
      <c r="Y5" s="108">
        <f>SUM(Y6:Y14)</f>
        <v>0</v>
      </c>
      <c r="Z5" s="93">
        <f aca="true" t="shared" si="7" ref="Z5:Z14">SUM(AA5:AB5)</f>
        <v>83</v>
      </c>
      <c r="AA5" s="91">
        <f>SUM(AA6:AA14)</f>
        <v>20</v>
      </c>
      <c r="AB5" s="91">
        <f>SUM(AB6:AB14)</f>
        <v>63</v>
      </c>
      <c r="AC5" s="47">
        <f aca="true" t="shared" si="8" ref="AC5:AC14">E5/B5*100</f>
        <v>36.21745223869588</v>
      </c>
      <c r="AD5" s="47">
        <f aca="true" t="shared" si="9" ref="AD5:AD14">F5/C5*100</f>
        <v>31.764013535383256</v>
      </c>
      <c r="AE5" s="47">
        <f aca="true" t="shared" si="10" ref="AE5:AE14">G5/D5*100</f>
        <v>40.69526627218935</v>
      </c>
      <c r="AF5" s="109">
        <f aca="true" t="shared" si="11" ref="AF5:AF14">(Q5+Z5)/B5*100</f>
        <v>29.888618425905438</v>
      </c>
      <c r="AG5" s="109">
        <f aca="true" t="shared" si="12" ref="AG5:AG14">(R5+AA5)/C5*100</f>
        <v>33.22053847285567</v>
      </c>
      <c r="AH5" s="109">
        <f aca="true" t="shared" si="13" ref="AH5:AH14">(S5+AB5)/D5*100</f>
        <v>26.53846153846154</v>
      </c>
      <c r="AI5" s="88" t="s">
        <v>356</v>
      </c>
    </row>
    <row r="6" spans="1:35" ht="16.5" customHeight="1">
      <c r="A6" s="84" t="s">
        <v>501</v>
      </c>
      <c r="B6" s="85">
        <f aca="true" t="shared" si="14" ref="B6:B14">SUM(C6:D6)</f>
        <v>6027</v>
      </c>
      <c r="C6" s="86">
        <f aca="true" t="shared" si="15" ref="C6:C14">SUM(F6,I6,L6,O6,R6,U6,X6)</f>
        <v>2918</v>
      </c>
      <c r="D6" s="86">
        <f aca="true" t="shared" si="16" ref="D6:D14">SUM(G6,J6,M6,P6,S6,V6,Y6)</f>
        <v>3109</v>
      </c>
      <c r="E6" s="93">
        <f t="shared" si="0"/>
        <v>3170</v>
      </c>
      <c r="F6" s="90">
        <f>SUM(F17,F28)</f>
        <v>1444</v>
      </c>
      <c r="G6" s="90">
        <f>SUM(G17,G28)</f>
        <v>1726</v>
      </c>
      <c r="H6" s="110">
        <f t="shared" si="1"/>
        <v>1080</v>
      </c>
      <c r="I6" s="90">
        <f>SUM(I17,I28)</f>
        <v>419</v>
      </c>
      <c r="J6" s="90">
        <f>SUM(J17,J28)</f>
        <v>661</v>
      </c>
      <c r="K6" s="110">
        <f t="shared" si="2"/>
        <v>366</v>
      </c>
      <c r="L6" s="90">
        <f>SUM(L17,L28)</f>
        <v>222</v>
      </c>
      <c r="M6" s="90">
        <f>SUM(M17,M28)</f>
        <v>144</v>
      </c>
      <c r="N6" s="110">
        <f t="shared" si="3"/>
        <v>69</v>
      </c>
      <c r="O6" s="90">
        <f>SUM(O17,O28)</f>
        <v>58</v>
      </c>
      <c r="P6" s="90">
        <f>SUM(P17,P28)</f>
        <v>11</v>
      </c>
      <c r="Q6" s="110">
        <f t="shared" si="4"/>
        <v>557</v>
      </c>
      <c r="R6" s="90">
        <f>SUM(R17,R28)</f>
        <v>327</v>
      </c>
      <c r="S6" s="90">
        <f>SUM(S17,S28)</f>
        <v>230</v>
      </c>
      <c r="T6" s="110">
        <f t="shared" si="5"/>
        <v>784</v>
      </c>
      <c r="U6" s="90">
        <f>SUM(U17,U28)</f>
        <v>447</v>
      </c>
      <c r="V6" s="90">
        <f>SUM(V17,V28)</f>
        <v>337</v>
      </c>
      <c r="W6" s="110">
        <f t="shared" si="6"/>
        <v>1</v>
      </c>
      <c r="X6" s="90">
        <f>SUM(X17,X28)</f>
        <v>1</v>
      </c>
      <c r="Y6" s="111">
        <f>SUM(Y17,Y28)</f>
        <v>0</v>
      </c>
      <c r="Z6" s="93">
        <f t="shared" si="7"/>
        <v>21</v>
      </c>
      <c r="AA6" s="86">
        <f>SUM(AA17,AA28)</f>
        <v>8</v>
      </c>
      <c r="AB6" s="86">
        <f>SUM(AB17,AB28)</f>
        <v>13</v>
      </c>
      <c r="AC6" s="47">
        <f t="shared" si="8"/>
        <v>52.59664841546374</v>
      </c>
      <c r="AD6" s="47">
        <f t="shared" si="9"/>
        <v>49.485949280328995</v>
      </c>
      <c r="AE6" s="47">
        <f t="shared" si="10"/>
        <v>55.516243165004816</v>
      </c>
      <c r="AF6" s="109">
        <f t="shared" si="11"/>
        <v>9.590177534428406</v>
      </c>
      <c r="AG6" s="109">
        <f t="shared" si="12"/>
        <v>11.480466072652503</v>
      </c>
      <c r="AH6" s="109">
        <f t="shared" si="13"/>
        <v>7.816018012222579</v>
      </c>
      <c r="AI6" s="88" t="s">
        <v>321</v>
      </c>
    </row>
    <row r="7" spans="1:35" ht="16.5" customHeight="1">
      <c r="A7" s="84" t="s">
        <v>498</v>
      </c>
      <c r="B7" s="85">
        <f t="shared" si="14"/>
        <v>811</v>
      </c>
      <c r="C7" s="86">
        <f t="shared" si="15"/>
        <v>428</v>
      </c>
      <c r="D7" s="86">
        <f t="shared" si="16"/>
        <v>383</v>
      </c>
      <c r="E7" s="93">
        <f t="shared" si="0"/>
        <v>115</v>
      </c>
      <c r="F7" s="110">
        <f>SUM(F18)</f>
        <v>49</v>
      </c>
      <c r="G7" s="110">
        <f>SUM(G18)</f>
        <v>66</v>
      </c>
      <c r="H7" s="110">
        <f t="shared" si="1"/>
        <v>173</v>
      </c>
      <c r="I7" s="110">
        <f>SUM(I18)</f>
        <v>77</v>
      </c>
      <c r="J7" s="110">
        <f>SUM(J18)</f>
        <v>96</v>
      </c>
      <c r="K7" s="110">
        <f t="shared" si="2"/>
        <v>6</v>
      </c>
      <c r="L7" s="110">
        <f>SUM(L18)</f>
        <v>1</v>
      </c>
      <c r="M7" s="110">
        <f>SUM(M18)</f>
        <v>5</v>
      </c>
      <c r="N7" s="110">
        <f t="shared" si="3"/>
        <v>60</v>
      </c>
      <c r="O7" s="110">
        <f>SUM(O18)</f>
        <v>53</v>
      </c>
      <c r="P7" s="110">
        <f>SUM(P18)</f>
        <v>7</v>
      </c>
      <c r="Q7" s="110">
        <f t="shared" si="4"/>
        <v>408</v>
      </c>
      <c r="R7" s="110">
        <f>SUM(R18)</f>
        <v>225</v>
      </c>
      <c r="S7" s="110">
        <f>SUM(S18)</f>
        <v>183</v>
      </c>
      <c r="T7" s="110">
        <f t="shared" si="5"/>
        <v>49</v>
      </c>
      <c r="U7" s="110">
        <f>SUM(U18)</f>
        <v>23</v>
      </c>
      <c r="V7" s="110">
        <f>SUM(V18)</f>
        <v>26</v>
      </c>
      <c r="W7" s="110">
        <f t="shared" si="6"/>
        <v>0</v>
      </c>
      <c r="X7" s="110">
        <f>SUM(X18)</f>
        <v>0</v>
      </c>
      <c r="Y7" s="112">
        <f>SUM(Y18)</f>
        <v>0</v>
      </c>
      <c r="Z7" s="93">
        <f t="shared" si="7"/>
        <v>10</v>
      </c>
      <c r="AA7" s="91">
        <f>SUM(AA18)</f>
        <v>1</v>
      </c>
      <c r="AB7" s="91">
        <f>SUM(AB18)</f>
        <v>9</v>
      </c>
      <c r="AC7" s="47">
        <f t="shared" si="8"/>
        <v>14.180024660912455</v>
      </c>
      <c r="AD7" s="47">
        <f t="shared" si="9"/>
        <v>11.448598130841122</v>
      </c>
      <c r="AE7" s="47">
        <f t="shared" si="10"/>
        <v>17.232375979112273</v>
      </c>
      <c r="AF7" s="109">
        <f t="shared" si="11"/>
        <v>51.54130702836005</v>
      </c>
      <c r="AG7" s="109">
        <f t="shared" si="12"/>
        <v>52.80373831775701</v>
      </c>
      <c r="AH7" s="109">
        <f t="shared" si="13"/>
        <v>50.13054830287206</v>
      </c>
      <c r="AI7" s="88" t="s">
        <v>322</v>
      </c>
    </row>
    <row r="8" spans="1:35" ht="16.5" customHeight="1">
      <c r="A8" s="84" t="s">
        <v>502</v>
      </c>
      <c r="B8" s="85">
        <f t="shared" si="14"/>
        <v>2037</v>
      </c>
      <c r="C8" s="86">
        <f t="shared" si="15"/>
        <v>1825</v>
      </c>
      <c r="D8" s="86">
        <f t="shared" si="16"/>
        <v>212</v>
      </c>
      <c r="E8" s="93">
        <f t="shared" si="0"/>
        <v>313</v>
      </c>
      <c r="F8" s="90">
        <f>SUM(F19,F30)</f>
        <v>246</v>
      </c>
      <c r="G8" s="90">
        <f>SUM(G19,G30)</f>
        <v>67</v>
      </c>
      <c r="H8" s="110">
        <f t="shared" si="1"/>
        <v>460</v>
      </c>
      <c r="I8" s="90">
        <f>SUM(I19,I30)</f>
        <v>411</v>
      </c>
      <c r="J8" s="90">
        <f>SUM(J19,J30)</f>
        <v>49</v>
      </c>
      <c r="K8" s="110">
        <f t="shared" si="2"/>
        <v>54</v>
      </c>
      <c r="L8" s="90">
        <f>SUM(L19,L30)</f>
        <v>54</v>
      </c>
      <c r="M8" s="90">
        <f>SUM(M19,M30)</f>
        <v>0</v>
      </c>
      <c r="N8" s="110">
        <f t="shared" si="3"/>
        <v>42</v>
      </c>
      <c r="O8" s="90">
        <f>SUM(O19,O30)</f>
        <v>39</v>
      </c>
      <c r="P8" s="90">
        <f>SUM(P19,P30)</f>
        <v>3</v>
      </c>
      <c r="Q8" s="110">
        <f t="shared" si="4"/>
        <v>1098</v>
      </c>
      <c r="R8" s="90">
        <f>SUM(R19,R30)</f>
        <v>1011</v>
      </c>
      <c r="S8" s="90">
        <f>SUM(S19,S30)</f>
        <v>87</v>
      </c>
      <c r="T8" s="110">
        <f t="shared" si="5"/>
        <v>70</v>
      </c>
      <c r="U8" s="90">
        <f>SUM(U19,U30)</f>
        <v>64</v>
      </c>
      <c r="V8" s="90">
        <f>SUM(V19,V30)</f>
        <v>6</v>
      </c>
      <c r="W8" s="110">
        <f t="shared" si="6"/>
        <v>0</v>
      </c>
      <c r="X8" s="90">
        <f>SUM(X19,X30)</f>
        <v>0</v>
      </c>
      <c r="Y8" s="111">
        <f>SUM(Y19,Y30)</f>
        <v>0</v>
      </c>
      <c r="Z8" s="93">
        <f t="shared" si="7"/>
        <v>5</v>
      </c>
      <c r="AA8" s="86">
        <f>SUM(AA19,AA30)</f>
        <v>4</v>
      </c>
      <c r="AB8" s="86">
        <f>SUM(AB19,AB30)</f>
        <v>1</v>
      </c>
      <c r="AC8" s="47">
        <f t="shared" si="8"/>
        <v>15.365733922434954</v>
      </c>
      <c r="AD8" s="47">
        <f t="shared" si="9"/>
        <v>13.479452054794521</v>
      </c>
      <c r="AE8" s="47">
        <f t="shared" si="10"/>
        <v>31.60377358490566</v>
      </c>
      <c r="AF8" s="109">
        <f t="shared" si="11"/>
        <v>54.148257241040746</v>
      </c>
      <c r="AG8" s="109">
        <f t="shared" si="12"/>
        <v>55.61643835616439</v>
      </c>
      <c r="AH8" s="109">
        <f t="shared" si="13"/>
        <v>41.509433962264154</v>
      </c>
      <c r="AI8" s="88" t="s">
        <v>323</v>
      </c>
    </row>
    <row r="9" spans="1:35" ht="16.5" customHeight="1">
      <c r="A9" s="84" t="s">
        <v>503</v>
      </c>
      <c r="B9" s="85">
        <f t="shared" si="14"/>
        <v>2381</v>
      </c>
      <c r="C9" s="86">
        <f t="shared" si="15"/>
        <v>740</v>
      </c>
      <c r="D9" s="86">
        <f t="shared" si="16"/>
        <v>1641</v>
      </c>
      <c r="E9" s="93">
        <f t="shared" si="0"/>
        <v>371</v>
      </c>
      <c r="F9" s="110">
        <f>SUM(F20,F31)</f>
        <v>83</v>
      </c>
      <c r="G9" s="110">
        <f>SUM(G20,G31)</f>
        <v>288</v>
      </c>
      <c r="H9" s="110">
        <f t="shared" si="1"/>
        <v>508</v>
      </c>
      <c r="I9" s="110">
        <f>SUM(I20,I31)</f>
        <v>206</v>
      </c>
      <c r="J9" s="110">
        <f>SUM(J20,J31)</f>
        <v>302</v>
      </c>
      <c r="K9" s="110">
        <f t="shared" si="2"/>
        <v>77</v>
      </c>
      <c r="L9" s="110">
        <f>SUM(L20,L31)</f>
        <v>22</v>
      </c>
      <c r="M9" s="110">
        <f>SUM(M20,M31)</f>
        <v>55</v>
      </c>
      <c r="N9" s="110">
        <f t="shared" si="3"/>
        <v>7</v>
      </c>
      <c r="O9" s="110">
        <f>SUM(O20,O31)</f>
        <v>5</v>
      </c>
      <c r="P9" s="110">
        <f>SUM(P20,P31)</f>
        <v>2</v>
      </c>
      <c r="Q9" s="110">
        <f t="shared" si="4"/>
        <v>1177</v>
      </c>
      <c r="R9" s="110">
        <f>SUM(R20,R31)</f>
        <v>347</v>
      </c>
      <c r="S9" s="110">
        <f>SUM(S20,S31)</f>
        <v>830</v>
      </c>
      <c r="T9" s="110">
        <f t="shared" si="5"/>
        <v>241</v>
      </c>
      <c r="U9" s="110">
        <f>SUM(U20,U31)</f>
        <v>77</v>
      </c>
      <c r="V9" s="110">
        <f>SUM(V20,V31)</f>
        <v>164</v>
      </c>
      <c r="W9" s="110">
        <f t="shared" si="6"/>
        <v>0</v>
      </c>
      <c r="X9" s="110">
        <f>SUM(X20,X31)</f>
        <v>0</v>
      </c>
      <c r="Y9" s="112">
        <f>SUM(Y20,Y31)</f>
        <v>0</v>
      </c>
      <c r="Z9" s="93">
        <f t="shared" si="7"/>
        <v>22</v>
      </c>
      <c r="AA9" s="91">
        <f>SUM(AA20,AA31)</f>
        <v>5</v>
      </c>
      <c r="AB9" s="91">
        <f>SUM(AB20,AB31)</f>
        <v>17</v>
      </c>
      <c r="AC9" s="47">
        <f t="shared" si="8"/>
        <v>15.581688366232676</v>
      </c>
      <c r="AD9" s="47">
        <f t="shared" si="9"/>
        <v>11.216216216216218</v>
      </c>
      <c r="AE9" s="47">
        <f t="shared" si="10"/>
        <v>17.550274223034734</v>
      </c>
      <c r="AF9" s="109">
        <f t="shared" si="11"/>
        <v>50.3569928601428</v>
      </c>
      <c r="AG9" s="109">
        <f t="shared" si="12"/>
        <v>47.56756756756757</v>
      </c>
      <c r="AH9" s="109">
        <f t="shared" si="13"/>
        <v>51.61486898232784</v>
      </c>
      <c r="AI9" s="88" t="s">
        <v>324</v>
      </c>
    </row>
    <row r="10" spans="1:35" ht="16.5" customHeight="1">
      <c r="A10" s="84" t="s">
        <v>504</v>
      </c>
      <c r="B10" s="85">
        <f t="shared" si="14"/>
        <v>98</v>
      </c>
      <c r="C10" s="86">
        <f t="shared" si="15"/>
        <v>85</v>
      </c>
      <c r="D10" s="86">
        <f t="shared" si="16"/>
        <v>13</v>
      </c>
      <c r="E10" s="93">
        <f t="shared" si="0"/>
        <v>5</v>
      </c>
      <c r="F10" s="90">
        <f>SUM(F21)</f>
        <v>5</v>
      </c>
      <c r="G10" s="90">
        <f>SUM(G21)</f>
        <v>0</v>
      </c>
      <c r="H10" s="110">
        <f t="shared" si="1"/>
        <v>16</v>
      </c>
      <c r="I10" s="90">
        <f>SUM(I21)</f>
        <v>14</v>
      </c>
      <c r="J10" s="90">
        <f>SUM(J21)</f>
        <v>2</v>
      </c>
      <c r="K10" s="110">
        <f t="shared" si="2"/>
        <v>0</v>
      </c>
      <c r="L10" s="90">
        <f>SUM(L21)</f>
        <v>0</v>
      </c>
      <c r="M10" s="90">
        <f>SUM(M21)</f>
        <v>0</v>
      </c>
      <c r="N10" s="110">
        <f t="shared" si="3"/>
        <v>0</v>
      </c>
      <c r="O10" s="90">
        <f>SUM(O21)</f>
        <v>0</v>
      </c>
      <c r="P10" s="90">
        <f>SUM(P21)</f>
        <v>0</v>
      </c>
      <c r="Q10" s="110">
        <f t="shared" si="4"/>
        <v>74</v>
      </c>
      <c r="R10" s="90">
        <f>SUM(R21)</f>
        <v>64</v>
      </c>
      <c r="S10" s="90">
        <f>SUM(S21)</f>
        <v>10</v>
      </c>
      <c r="T10" s="110">
        <f t="shared" si="5"/>
        <v>3</v>
      </c>
      <c r="U10" s="90">
        <f>SUM(U21)</f>
        <v>2</v>
      </c>
      <c r="V10" s="90">
        <f>SUM(V21)</f>
        <v>1</v>
      </c>
      <c r="W10" s="110">
        <f t="shared" si="6"/>
        <v>0</v>
      </c>
      <c r="X10" s="90">
        <f>SUM(X21)</f>
        <v>0</v>
      </c>
      <c r="Y10" s="111">
        <f>SUM(Y21)</f>
        <v>0</v>
      </c>
      <c r="Z10" s="93">
        <f t="shared" si="7"/>
        <v>0</v>
      </c>
      <c r="AA10" s="86">
        <f>SUM(AA21)</f>
        <v>0</v>
      </c>
      <c r="AB10" s="86">
        <f>SUM(AB21)</f>
        <v>0</v>
      </c>
      <c r="AC10" s="47">
        <f t="shared" si="8"/>
        <v>5.1020408163265305</v>
      </c>
      <c r="AD10" s="47">
        <f t="shared" si="9"/>
        <v>5.88235294117647</v>
      </c>
      <c r="AE10" s="47">
        <f t="shared" si="10"/>
        <v>0</v>
      </c>
      <c r="AF10" s="109">
        <f t="shared" si="11"/>
        <v>75.51020408163265</v>
      </c>
      <c r="AG10" s="109">
        <f t="shared" si="12"/>
        <v>75.29411764705883</v>
      </c>
      <c r="AH10" s="109">
        <f t="shared" si="13"/>
        <v>76.92307692307693</v>
      </c>
      <c r="AI10" s="88" t="s">
        <v>325</v>
      </c>
    </row>
    <row r="11" spans="1:35" ht="16.5" customHeight="1">
      <c r="A11" s="84" t="s">
        <v>505</v>
      </c>
      <c r="B11" s="85">
        <f t="shared" si="14"/>
        <v>745</v>
      </c>
      <c r="C11" s="86">
        <f t="shared" si="15"/>
        <v>220</v>
      </c>
      <c r="D11" s="86">
        <f t="shared" si="16"/>
        <v>525</v>
      </c>
      <c r="E11" s="93">
        <f t="shared" si="0"/>
        <v>98</v>
      </c>
      <c r="F11" s="110">
        <f>SUM(F22)</f>
        <v>16</v>
      </c>
      <c r="G11" s="110">
        <f>SUM(G22)</f>
        <v>82</v>
      </c>
      <c r="H11" s="110">
        <f t="shared" si="1"/>
        <v>153</v>
      </c>
      <c r="I11" s="110">
        <f>SUM(I22)</f>
        <v>29</v>
      </c>
      <c r="J11" s="110">
        <f>SUM(J22)</f>
        <v>124</v>
      </c>
      <c r="K11" s="110">
        <f t="shared" si="2"/>
        <v>33</v>
      </c>
      <c r="L11" s="110">
        <f>SUM(L22)</f>
        <v>4</v>
      </c>
      <c r="M11" s="110">
        <f>SUM(M22)</f>
        <v>29</v>
      </c>
      <c r="N11" s="110">
        <f t="shared" si="3"/>
        <v>0</v>
      </c>
      <c r="O11" s="110">
        <f>SUM(O22)</f>
        <v>0</v>
      </c>
      <c r="P11" s="110">
        <f>SUM(P22)</f>
        <v>0</v>
      </c>
      <c r="Q11" s="110">
        <f t="shared" si="4"/>
        <v>396</v>
      </c>
      <c r="R11" s="110">
        <f>SUM(R22)</f>
        <v>159</v>
      </c>
      <c r="S11" s="110">
        <f>SUM(S22)</f>
        <v>237</v>
      </c>
      <c r="T11" s="110">
        <f t="shared" si="5"/>
        <v>65</v>
      </c>
      <c r="U11" s="110">
        <f>SUM(U22)</f>
        <v>12</v>
      </c>
      <c r="V11" s="110">
        <f>SUM(V22)</f>
        <v>53</v>
      </c>
      <c r="W11" s="110">
        <f t="shared" si="6"/>
        <v>0</v>
      </c>
      <c r="X11" s="110">
        <f>SUM(X22)</f>
        <v>0</v>
      </c>
      <c r="Y11" s="112">
        <f>SUM(Y22)</f>
        <v>0</v>
      </c>
      <c r="Z11" s="93">
        <f t="shared" si="7"/>
        <v>18</v>
      </c>
      <c r="AA11" s="91">
        <f>SUM(AA22)</f>
        <v>1</v>
      </c>
      <c r="AB11" s="91">
        <f>SUM(AB22)</f>
        <v>17</v>
      </c>
      <c r="AC11" s="47">
        <f t="shared" si="8"/>
        <v>13.154362416107382</v>
      </c>
      <c r="AD11" s="47">
        <f t="shared" si="9"/>
        <v>7.2727272727272725</v>
      </c>
      <c r="AE11" s="47">
        <f t="shared" si="10"/>
        <v>15.619047619047619</v>
      </c>
      <c r="AF11" s="109">
        <f t="shared" si="11"/>
        <v>55.57046979865772</v>
      </c>
      <c r="AG11" s="109">
        <f t="shared" si="12"/>
        <v>72.72727272727273</v>
      </c>
      <c r="AH11" s="109">
        <f t="shared" si="13"/>
        <v>48.38095238095238</v>
      </c>
      <c r="AI11" s="88" t="s">
        <v>326</v>
      </c>
    </row>
    <row r="12" spans="1:35" ht="16.5" customHeight="1">
      <c r="A12" s="84" t="s">
        <v>499</v>
      </c>
      <c r="B12" s="85">
        <f t="shared" si="14"/>
        <v>294</v>
      </c>
      <c r="C12" s="86">
        <f t="shared" si="15"/>
        <v>9</v>
      </c>
      <c r="D12" s="86">
        <f t="shared" si="16"/>
        <v>285</v>
      </c>
      <c r="E12" s="93">
        <f t="shared" si="0"/>
        <v>224</v>
      </c>
      <c r="F12" s="110">
        <f>SUM(F23,F34)</f>
        <v>6</v>
      </c>
      <c r="G12" s="110">
        <f>SUM(G23,G34)</f>
        <v>218</v>
      </c>
      <c r="H12" s="110">
        <f t="shared" si="1"/>
        <v>26</v>
      </c>
      <c r="I12" s="110">
        <f>SUM(I23,I34)</f>
        <v>3</v>
      </c>
      <c r="J12" s="110">
        <f>SUM(J23,J34)</f>
        <v>23</v>
      </c>
      <c r="K12" s="110">
        <f t="shared" si="2"/>
        <v>0</v>
      </c>
      <c r="L12" s="110">
        <f>SUM(L23,L34)</f>
        <v>0</v>
      </c>
      <c r="M12" s="110">
        <f>SUM(M23,M34)</f>
        <v>0</v>
      </c>
      <c r="N12" s="110">
        <f t="shared" si="3"/>
        <v>0</v>
      </c>
      <c r="O12" s="110">
        <f>SUM(O23,O34)</f>
        <v>0</v>
      </c>
      <c r="P12" s="110">
        <f>SUM(P23,P34)</f>
        <v>0</v>
      </c>
      <c r="Q12" s="110">
        <f t="shared" si="4"/>
        <v>37</v>
      </c>
      <c r="R12" s="110">
        <f>SUM(R23,R34)</f>
        <v>0</v>
      </c>
      <c r="S12" s="110">
        <f>SUM(S23,S34)</f>
        <v>37</v>
      </c>
      <c r="T12" s="110">
        <f t="shared" si="5"/>
        <v>7</v>
      </c>
      <c r="U12" s="110">
        <f>SUM(U23,U34)</f>
        <v>0</v>
      </c>
      <c r="V12" s="110">
        <f>SUM(V23,V34)</f>
        <v>7</v>
      </c>
      <c r="W12" s="110">
        <f t="shared" si="6"/>
        <v>0</v>
      </c>
      <c r="X12" s="110">
        <f>SUM(X23,X34)</f>
        <v>0</v>
      </c>
      <c r="Y12" s="112">
        <f>SUM(Y23,Y34)</f>
        <v>0</v>
      </c>
      <c r="Z12" s="93">
        <f t="shared" si="7"/>
        <v>1</v>
      </c>
      <c r="AA12" s="91">
        <f>SUM(AA23,AA34)</f>
        <v>0</v>
      </c>
      <c r="AB12" s="91">
        <f>SUM(AB23,AB34)</f>
        <v>1</v>
      </c>
      <c r="AC12" s="47">
        <f t="shared" si="8"/>
        <v>76.19047619047619</v>
      </c>
      <c r="AD12" s="47">
        <f t="shared" si="9"/>
        <v>66.66666666666666</v>
      </c>
      <c r="AE12" s="47">
        <f t="shared" si="10"/>
        <v>76.49122807017544</v>
      </c>
      <c r="AF12" s="109">
        <f t="shared" si="11"/>
        <v>12.925170068027212</v>
      </c>
      <c r="AG12" s="109">
        <f t="shared" si="12"/>
        <v>0</v>
      </c>
      <c r="AH12" s="109">
        <f t="shared" si="13"/>
        <v>13.333333333333334</v>
      </c>
      <c r="AI12" s="88" t="s">
        <v>327</v>
      </c>
    </row>
    <row r="13" spans="1:35" ht="16.5" customHeight="1">
      <c r="A13" s="84" t="s">
        <v>500</v>
      </c>
      <c r="B13" s="85">
        <f t="shared" si="14"/>
        <v>982</v>
      </c>
      <c r="C13" s="86">
        <f t="shared" si="15"/>
        <v>490</v>
      </c>
      <c r="D13" s="86">
        <f t="shared" si="16"/>
        <v>492</v>
      </c>
      <c r="E13" s="93">
        <f t="shared" si="0"/>
        <v>594</v>
      </c>
      <c r="F13" s="90">
        <f>SUM(F24)</f>
        <v>304</v>
      </c>
      <c r="G13" s="90">
        <f>SUM(G24)</f>
        <v>290</v>
      </c>
      <c r="H13" s="110">
        <f t="shared" si="1"/>
        <v>149</v>
      </c>
      <c r="I13" s="90">
        <f>SUM(I24)</f>
        <v>59</v>
      </c>
      <c r="J13" s="90">
        <f>SUM(J24)</f>
        <v>90</v>
      </c>
      <c r="K13" s="110">
        <f t="shared" si="2"/>
        <v>30</v>
      </c>
      <c r="L13" s="90">
        <f>SUM(L24)</f>
        <v>22</v>
      </c>
      <c r="M13" s="90">
        <f>SUM(M24)</f>
        <v>8</v>
      </c>
      <c r="N13" s="110">
        <f t="shared" si="3"/>
        <v>1</v>
      </c>
      <c r="O13" s="90">
        <f>SUM(O24)</f>
        <v>1</v>
      </c>
      <c r="P13" s="90">
        <f>SUM(P24)</f>
        <v>0</v>
      </c>
      <c r="Q13" s="110">
        <f t="shared" si="4"/>
        <v>119</v>
      </c>
      <c r="R13" s="90">
        <f>SUM(R24)</f>
        <v>56</v>
      </c>
      <c r="S13" s="90">
        <f>SUM(S24)</f>
        <v>63</v>
      </c>
      <c r="T13" s="110">
        <f t="shared" si="5"/>
        <v>89</v>
      </c>
      <c r="U13" s="90">
        <f>SUM(U24)</f>
        <v>48</v>
      </c>
      <c r="V13" s="90">
        <f>SUM(V24)</f>
        <v>41</v>
      </c>
      <c r="W13" s="110">
        <f t="shared" si="6"/>
        <v>0</v>
      </c>
      <c r="X13" s="90">
        <f>SUM(X24)</f>
        <v>0</v>
      </c>
      <c r="Y13" s="111">
        <f>SUM(Y24)</f>
        <v>0</v>
      </c>
      <c r="Z13" s="93">
        <f t="shared" si="7"/>
        <v>3</v>
      </c>
      <c r="AA13" s="86">
        <f>SUM(AA24)</f>
        <v>1</v>
      </c>
      <c r="AB13" s="86">
        <f>SUM(AB24)</f>
        <v>2</v>
      </c>
      <c r="AC13" s="47">
        <f t="shared" si="8"/>
        <v>60.4887983706721</v>
      </c>
      <c r="AD13" s="47">
        <f t="shared" si="9"/>
        <v>62.04081632653061</v>
      </c>
      <c r="AE13" s="47">
        <f t="shared" si="10"/>
        <v>58.94308943089431</v>
      </c>
      <c r="AF13" s="109">
        <f t="shared" si="11"/>
        <v>12.423625254582484</v>
      </c>
      <c r="AG13" s="109">
        <f t="shared" si="12"/>
        <v>11.63265306122449</v>
      </c>
      <c r="AH13" s="109">
        <f t="shared" si="13"/>
        <v>13.211382113821138</v>
      </c>
      <c r="AI13" s="88" t="s">
        <v>328</v>
      </c>
    </row>
    <row r="14" spans="1:35" ht="16.5" customHeight="1">
      <c r="A14" s="113" t="s">
        <v>330</v>
      </c>
      <c r="B14" s="85">
        <f t="shared" si="14"/>
        <v>182</v>
      </c>
      <c r="C14" s="86">
        <f t="shared" si="15"/>
        <v>82</v>
      </c>
      <c r="D14" s="86">
        <f t="shared" si="16"/>
        <v>100</v>
      </c>
      <c r="E14" s="93">
        <f t="shared" si="0"/>
        <v>20</v>
      </c>
      <c r="F14" s="90">
        <f>SUM(F25)</f>
        <v>6</v>
      </c>
      <c r="G14" s="90">
        <f>SUM(G25)</f>
        <v>14</v>
      </c>
      <c r="H14" s="110">
        <f t="shared" si="1"/>
        <v>39</v>
      </c>
      <c r="I14" s="90">
        <f>SUM(I25)</f>
        <v>16</v>
      </c>
      <c r="J14" s="90">
        <f>SUM(J25)</f>
        <v>23</v>
      </c>
      <c r="K14" s="110">
        <f t="shared" si="2"/>
        <v>6</v>
      </c>
      <c r="L14" s="90">
        <f>SUM(L25)</f>
        <v>3</v>
      </c>
      <c r="M14" s="90">
        <f>SUM(M25)</f>
        <v>3</v>
      </c>
      <c r="N14" s="110">
        <f t="shared" si="3"/>
        <v>5</v>
      </c>
      <c r="O14" s="90">
        <f>SUM(O25)</f>
        <v>5</v>
      </c>
      <c r="P14" s="90">
        <f>SUM(P25)</f>
        <v>0</v>
      </c>
      <c r="Q14" s="110">
        <f t="shared" si="4"/>
        <v>103</v>
      </c>
      <c r="R14" s="90">
        <f>SUM(R25)</f>
        <v>49</v>
      </c>
      <c r="S14" s="90">
        <f>SUM(S25)</f>
        <v>54</v>
      </c>
      <c r="T14" s="110">
        <f t="shared" si="5"/>
        <v>9</v>
      </c>
      <c r="U14" s="90">
        <f>SUM(U25)</f>
        <v>3</v>
      </c>
      <c r="V14" s="90">
        <f>SUM(V25)</f>
        <v>6</v>
      </c>
      <c r="W14" s="110">
        <f t="shared" si="6"/>
        <v>0</v>
      </c>
      <c r="X14" s="90">
        <f>SUM(X25)</f>
        <v>0</v>
      </c>
      <c r="Y14" s="111">
        <f>SUM(Y25)</f>
        <v>0</v>
      </c>
      <c r="Z14" s="93">
        <f t="shared" si="7"/>
        <v>3</v>
      </c>
      <c r="AA14" s="86">
        <f>SUM(AA25)</f>
        <v>0</v>
      </c>
      <c r="AB14" s="86">
        <f>SUM(AB25)</f>
        <v>3</v>
      </c>
      <c r="AC14" s="47">
        <f t="shared" si="8"/>
        <v>10.989010989010989</v>
      </c>
      <c r="AD14" s="47">
        <f t="shared" si="9"/>
        <v>7.317073170731707</v>
      </c>
      <c r="AE14" s="47">
        <f t="shared" si="10"/>
        <v>14.000000000000002</v>
      </c>
      <c r="AF14" s="109">
        <f t="shared" si="11"/>
        <v>58.24175824175825</v>
      </c>
      <c r="AG14" s="109">
        <f t="shared" si="12"/>
        <v>59.756097560975604</v>
      </c>
      <c r="AH14" s="109">
        <f t="shared" si="13"/>
        <v>56.99999999999999</v>
      </c>
      <c r="AI14" s="88" t="s">
        <v>329</v>
      </c>
    </row>
    <row r="15" spans="1:35" ht="16.5" customHeight="1">
      <c r="A15" s="114"/>
      <c r="B15" s="85"/>
      <c r="C15" s="90"/>
      <c r="D15" s="90"/>
      <c r="E15" s="85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111"/>
      <c r="Z15" s="92"/>
      <c r="AA15" s="86"/>
      <c r="AB15" s="86"/>
      <c r="AC15" s="115"/>
      <c r="AD15" s="115"/>
      <c r="AE15" s="115"/>
      <c r="AF15" s="115"/>
      <c r="AG15" s="115"/>
      <c r="AH15" s="115"/>
      <c r="AI15" s="116"/>
    </row>
    <row r="16" spans="1:35" ht="16.5" customHeight="1">
      <c r="A16" s="105" t="s">
        <v>506</v>
      </c>
      <c r="B16" s="93">
        <f aca="true" t="shared" si="17" ref="B16:B25">SUM(C16:D16)</f>
        <v>13366</v>
      </c>
      <c r="C16" s="91">
        <f>SUM(C17:C25)</f>
        <v>6699</v>
      </c>
      <c r="D16" s="91">
        <f>SUM(D17:D25)</f>
        <v>6667</v>
      </c>
      <c r="E16" s="93">
        <f aca="true" t="shared" si="18" ref="E16:E25">SUM(F16:G16)</f>
        <v>4896</v>
      </c>
      <c r="F16" s="110">
        <f>SUM(F17:F25)</f>
        <v>2151</v>
      </c>
      <c r="G16" s="110">
        <f>SUM(G17:G25)</f>
        <v>2745</v>
      </c>
      <c r="H16" s="110">
        <f aca="true" t="shared" si="19" ref="H16:H25">SUM(I16:J16)</f>
        <v>2567</v>
      </c>
      <c r="I16" s="110">
        <f>SUM(I17:I25)</f>
        <v>1224</v>
      </c>
      <c r="J16" s="110">
        <f>SUM(J17:J25)</f>
        <v>1343</v>
      </c>
      <c r="K16" s="110">
        <f aca="true" t="shared" si="20" ref="K16:K25">SUM(L16:M16)</f>
        <v>569</v>
      </c>
      <c r="L16" s="110">
        <f>SUM(L17:L25)</f>
        <v>327</v>
      </c>
      <c r="M16" s="110">
        <f>SUM(M17:M25)</f>
        <v>242</v>
      </c>
      <c r="N16" s="110">
        <f aca="true" t="shared" si="21" ref="N16:N25">SUM(O16:P16)</f>
        <v>182</v>
      </c>
      <c r="O16" s="110">
        <f>SUM(O17:O25)</f>
        <v>160</v>
      </c>
      <c r="P16" s="110">
        <f>SUM(P17:P25)</f>
        <v>22</v>
      </c>
      <c r="Q16" s="110">
        <f aca="true" t="shared" si="22" ref="Q16:Q25">SUM(R16:S16)</f>
        <v>3874</v>
      </c>
      <c r="R16" s="110">
        <f>SUM(R17:R25)</f>
        <v>2187</v>
      </c>
      <c r="S16" s="110">
        <f>SUM(S17:S25)</f>
        <v>1687</v>
      </c>
      <c r="T16" s="110">
        <f aca="true" t="shared" si="23" ref="T16:T25">SUM(U16:V16)</f>
        <v>1278</v>
      </c>
      <c r="U16" s="110">
        <f>SUM(U17:U25)</f>
        <v>650</v>
      </c>
      <c r="V16" s="110">
        <f>SUM(V17:V25)</f>
        <v>628</v>
      </c>
      <c r="W16" s="110">
        <f aca="true" t="shared" si="24" ref="W16:W25">SUM(X16:Y16)</f>
        <v>0</v>
      </c>
      <c r="X16" s="110">
        <f>SUM(X17:X25)</f>
        <v>0</v>
      </c>
      <c r="Y16" s="112">
        <f>SUM(Y17:Y25)</f>
        <v>0</v>
      </c>
      <c r="Z16" s="93">
        <f aca="true" t="shared" si="25" ref="Z16:Z25">SUM(AA16:AB16)</f>
        <v>81</v>
      </c>
      <c r="AA16" s="91">
        <f>SUM(AA17:AA25)</f>
        <v>20</v>
      </c>
      <c r="AB16" s="91">
        <f>SUM(AB17:AB25)</f>
        <v>61</v>
      </c>
      <c r="AC16" s="47">
        <f aca="true" t="shared" si="26" ref="AC16:AC25">E16/B16*100</f>
        <v>36.630255873110876</v>
      </c>
      <c r="AD16" s="47">
        <f aca="true" t="shared" si="27" ref="AD16:AD25">F16/C16*100</f>
        <v>32.10927004030452</v>
      </c>
      <c r="AE16" s="47">
        <f aca="true" t="shared" si="28" ref="AE16:AE25">G16/D16*100</f>
        <v>41.172941352932355</v>
      </c>
      <c r="AF16" s="109">
        <f aca="true" t="shared" si="29" ref="AF16:AF25">(Q16+Z16)/B16*100</f>
        <v>29.59000448900195</v>
      </c>
      <c r="AG16" s="109">
        <f aca="true" t="shared" si="30" ref="AG16:AG25">(R16+AA16)/C16*100</f>
        <v>32.945215703836396</v>
      </c>
      <c r="AH16" s="109">
        <f aca="true" t="shared" si="31" ref="AH16:AH25">(S16+AB16)/D16*100</f>
        <v>26.218689065546723</v>
      </c>
      <c r="AI16" s="88" t="s">
        <v>507</v>
      </c>
    </row>
    <row r="17" spans="1:35" ht="16.5" customHeight="1">
      <c r="A17" s="84" t="s">
        <v>501</v>
      </c>
      <c r="B17" s="85">
        <f t="shared" si="17"/>
        <v>5942</v>
      </c>
      <c r="C17" s="86">
        <f aca="true" t="shared" si="32" ref="C17:C25">SUM(F17,I17,L17,O17,R17,U17,X17)</f>
        <v>2872</v>
      </c>
      <c r="D17" s="86">
        <f aca="true" t="shared" si="33" ref="D17:D25">SUM(G17,J17,M17,P17,S17,V17,Y17)</f>
        <v>3070</v>
      </c>
      <c r="E17" s="93">
        <f t="shared" si="18"/>
        <v>3160</v>
      </c>
      <c r="F17" s="110">
        <v>1440</v>
      </c>
      <c r="G17" s="110">
        <v>1720</v>
      </c>
      <c r="H17" s="110">
        <f t="shared" si="19"/>
        <v>1066</v>
      </c>
      <c r="I17" s="110">
        <v>414</v>
      </c>
      <c r="J17" s="110">
        <v>652</v>
      </c>
      <c r="K17" s="110">
        <f t="shared" si="20"/>
        <v>364</v>
      </c>
      <c r="L17" s="110">
        <v>221</v>
      </c>
      <c r="M17" s="110">
        <v>143</v>
      </c>
      <c r="N17" s="110">
        <f t="shared" si="21"/>
        <v>68</v>
      </c>
      <c r="O17" s="110">
        <v>57</v>
      </c>
      <c r="P17" s="110">
        <v>11</v>
      </c>
      <c r="Q17" s="110">
        <f t="shared" si="22"/>
        <v>523</v>
      </c>
      <c r="R17" s="110">
        <v>306</v>
      </c>
      <c r="S17" s="110">
        <v>217</v>
      </c>
      <c r="T17" s="110">
        <f t="shared" si="23"/>
        <v>761</v>
      </c>
      <c r="U17" s="110">
        <v>434</v>
      </c>
      <c r="V17" s="110">
        <v>327</v>
      </c>
      <c r="W17" s="110">
        <f t="shared" si="24"/>
        <v>0</v>
      </c>
      <c r="X17" s="110">
        <v>0</v>
      </c>
      <c r="Y17" s="112">
        <v>0</v>
      </c>
      <c r="Z17" s="93">
        <f t="shared" si="25"/>
        <v>21</v>
      </c>
      <c r="AA17" s="91">
        <v>8</v>
      </c>
      <c r="AB17" s="91">
        <v>13</v>
      </c>
      <c r="AC17" s="47">
        <f t="shared" si="26"/>
        <v>53.18074722315719</v>
      </c>
      <c r="AD17" s="47">
        <f t="shared" si="27"/>
        <v>50.13927576601671</v>
      </c>
      <c r="AE17" s="47">
        <f t="shared" si="28"/>
        <v>56.02605863192183</v>
      </c>
      <c r="AF17" s="109">
        <f t="shared" si="29"/>
        <v>9.155166610568832</v>
      </c>
      <c r="AG17" s="109">
        <f t="shared" si="30"/>
        <v>10.933147632311977</v>
      </c>
      <c r="AH17" s="109">
        <f t="shared" si="31"/>
        <v>7.491856677524431</v>
      </c>
      <c r="AI17" s="88" t="s">
        <v>321</v>
      </c>
    </row>
    <row r="18" spans="1:35" ht="16.5" customHeight="1">
      <c r="A18" s="84" t="s">
        <v>498</v>
      </c>
      <c r="B18" s="85">
        <f t="shared" si="17"/>
        <v>811</v>
      </c>
      <c r="C18" s="86">
        <f t="shared" si="32"/>
        <v>428</v>
      </c>
      <c r="D18" s="86">
        <f t="shared" si="33"/>
        <v>383</v>
      </c>
      <c r="E18" s="93">
        <f t="shared" si="18"/>
        <v>115</v>
      </c>
      <c r="F18" s="90">
        <v>49</v>
      </c>
      <c r="G18" s="90">
        <v>66</v>
      </c>
      <c r="H18" s="110">
        <f t="shared" si="19"/>
        <v>173</v>
      </c>
      <c r="I18" s="90">
        <v>77</v>
      </c>
      <c r="J18" s="90">
        <v>96</v>
      </c>
      <c r="K18" s="110">
        <f t="shared" si="20"/>
        <v>6</v>
      </c>
      <c r="L18" s="90">
        <v>1</v>
      </c>
      <c r="M18" s="90">
        <v>5</v>
      </c>
      <c r="N18" s="110">
        <f t="shared" si="21"/>
        <v>60</v>
      </c>
      <c r="O18" s="110">
        <v>53</v>
      </c>
      <c r="P18" s="110">
        <v>7</v>
      </c>
      <c r="Q18" s="110">
        <f t="shared" si="22"/>
        <v>408</v>
      </c>
      <c r="R18" s="90">
        <v>225</v>
      </c>
      <c r="S18" s="90">
        <v>183</v>
      </c>
      <c r="T18" s="110">
        <f t="shared" si="23"/>
        <v>49</v>
      </c>
      <c r="U18" s="90">
        <v>23</v>
      </c>
      <c r="V18" s="90">
        <v>26</v>
      </c>
      <c r="W18" s="110">
        <f t="shared" si="24"/>
        <v>0</v>
      </c>
      <c r="X18" s="110">
        <v>0</v>
      </c>
      <c r="Y18" s="112">
        <v>0</v>
      </c>
      <c r="Z18" s="93">
        <f t="shared" si="25"/>
        <v>10</v>
      </c>
      <c r="AA18" s="86">
        <v>1</v>
      </c>
      <c r="AB18" s="86">
        <v>9</v>
      </c>
      <c r="AC18" s="47">
        <f t="shared" si="26"/>
        <v>14.180024660912455</v>
      </c>
      <c r="AD18" s="47">
        <f t="shared" si="27"/>
        <v>11.448598130841122</v>
      </c>
      <c r="AE18" s="47">
        <f t="shared" si="28"/>
        <v>17.232375979112273</v>
      </c>
      <c r="AF18" s="109">
        <f t="shared" si="29"/>
        <v>51.54130702836005</v>
      </c>
      <c r="AG18" s="109">
        <f t="shared" si="30"/>
        <v>52.80373831775701</v>
      </c>
      <c r="AH18" s="109">
        <f t="shared" si="31"/>
        <v>50.13054830287206</v>
      </c>
      <c r="AI18" s="88" t="s">
        <v>322</v>
      </c>
    </row>
    <row r="19" spans="1:35" ht="16.5" customHeight="1">
      <c r="A19" s="84" t="s">
        <v>502</v>
      </c>
      <c r="B19" s="85">
        <f t="shared" si="17"/>
        <v>2004</v>
      </c>
      <c r="C19" s="86">
        <f t="shared" si="32"/>
        <v>1795</v>
      </c>
      <c r="D19" s="86">
        <f t="shared" si="33"/>
        <v>209</v>
      </c>
      <c r="E19" s="93">
        <f t="shared" si="18"/>
        <v>309</v>
      </c>
      <c r="F19" s="90">
        <v>242</v>
      </c>
      <c r="G19" s="90">
        <v>67</v>
      </c>
      <c r="H19" s="110">
        <f t="shared" si="19"/>
        <v>457</v>
      </c>
      <c r="I19" s="90">
        <v>409</v>
      </c>
      <c r="J19" s="90">
        <v>48</v>
      </c>
      <c r="K19" s="110">
        <f t="shared" si="20"/>
        <v>54</v>
      </c>
      <c r="L19" s="90">
        <v>54</v>
      </c>
      <c r="M19" s="90">
        <v>0</v>
      </c>
      <c r="N19" s="110">
        <f t="shared" si="21"/>
        <v>42</v>
      </c>
      <c r="O19" s="90">
        <v>39</v>
      </c>
      <c r="P19" s="90">
        <v>3</v>
      </c>
      <c r="Q19" s="110">
        <f t="shared" si="22"/>
        <v>1080</v>
      </c>
      <c r="R19" s="90">
        <v>994</v>
      </c>
      <c r="S19" s="90">
        <v>86</v>
      </c>
      <c r="T19" s="110">
        <f t="shared" si="23"/>
        <v>62</v>
      </c>
      <c r="U19" s="90">
        <v>57</v>
      </c>
      <c r="V19" s="90">
        <v>5</v>
      </c>
      <c r="W19" s="110">
        <f t="shared" si="24"/>
        <v>0</v>
      </c>
      <c r="X19" s="90">
        <v>0</v>
      </c>
      <c r="Y19" s="111">
        <v>0</v>
      </c>
      <c r="Z19" s="93">
        <f t="shared" si="25"/>
        <v>5</v>
      </c>
      <c r="AA19" s="86">
        <v>4</v>
      </c>
      <c r="AB19" s="86">
        <v>1</v>
      </c>
      <c r="AC19" s="47">
        <f t="shared" si="26"/>
        <v>15.419161676646706</v>
      </c>
      <c r="AD19" s="47">
        <f t="shared" si="27"/>
        <v>13.481894150417828</v>
      </c>
      <c r="AE19" s="47">
        <f t="shared" si="28"/>
        <v>32.057416267942585</v>
      </c>
      <c r="AF19" s="109">
        <f t="shared" si="29"/>
        <v>54.14171656686627</v>
      </c>
      <c r="AG19" s="109">
        <f t="shared" si="30"/>
        <v>55.598885793871865</v>
      </c>
      <c r="AH19" s="109">
        <f t="shared" si="31"/>
        <v>41.62679425837321</v>
      </c>
      <c r="AI19" s="88" t="s">
        <v>323</v>
      </c>
    </row>
    <row r="20" spans="1:35" ht="16.5" customHeight="1">
      <c r="A20" s="84" t="s">
        <v>503</v>
      </c>
      <c r="B20" s="85">
        <f t="shared" si="17"/>
        <v>2347</v>
      </c>
      <c r="C20" s="86">
        <f t="shared" si="32"/>
        <v>721</v>
      </c>
      <c r="D20" s="86">
        <f t="shared" si="33"/>
        <v>1626</v>
      </c>
      <c r="E20" s="93">
        <f t="shared" si="18"/>
        <v>371</v>
      </c>
      <c r="F20" s="110">
        <v>83</v>
      </c>
      <c r="G20" s="90">
        <v>288</v>
      </c>
      <c r="H20" s="110">
        <f t="shared" si="19"/>
        <v>507</v>
      </c>
      <c r="I20" s="110">
        <v>206</v>
      </c>
      <c r="J20" s="90">
        <v>301</v>
      </c>
      <c r="K20" s="110">
        <f t="shared" si="20"/>
        <v>76</v>
      </c>
      <c r="L20" s="110">
        <v>22</v>
      </c>
      <c r="M20" s="110">
        <v>54</v>
      </c>
      <c r="N20" s="110">
        <f t="shared" si="21"/>
        <v>6</v>
      </c>
      <c r="O20" s="110">
        <v>5</v>
      </c>
      <c r="P20" s="110">
        <v>1</v>
      </c>
      <c r="Q20" s="110">
        <f t="shared" si="22"/>
        <v>1154</v>
      </c>
      <c r="R20" s="110">
        <v>334</v>
      </c>
      <c r="S20" s="90">
        <v>820</v>
      </c>
      <c r="T20" s="110">
        <f t="shared" si="23"/>
        <v>233</v>
      </c>
      <c r="U20" s="110">
        <v>71</v>
      </c>
      <c r="V20" s="110">
        <v>162</v>
      </c>
      <c r="W20" s="110">
        <f t="shared" si="24"/>
        <v>0</v>
      </c>
      <c r="X20" s="110">
        <v>0</v>
      </c>
      <c r="Y20" s="112">
        <v>0</v>
      </c>
      <c r="Z20" s="93">
        <f t="shared" si="25"/>
        <v>20</v>
      </c>
      <c r="AA20" s="91">
        <v>5</v>
      </c>
      <c r="AB20" s="91">
        <v>15</v>
      </c>
      <c r="AC20" s="47">
        <f t="shared" si="26"/>
        <v>15.807413719642097</v>
      </c>
      <c r="AD20" s="47">
        <f t="shared" si="27"/>
        <v>11.511789181692095</v>
      </c>
      <c r="AE20" s="47">
        <f t="shared" si="28"/>
        <v>17.712177121771216</v>
      </c>
      <c r="AF20" s="109">
        <f t="shared" si="29"/>
        <v>50.02130379207499</v>
      </c>
      <c r="AG20" s="109">
        <f t="shared" si="30"/>
        <v>47.01803051317614</v>
      </c>
      <c r="AH20" s="109">
        <f t="shared" si="31"/>
        <v>51.35301353013531</v>
      </c>
      <c r="AI20" s="88" t="s">
        <v>324</v>
      </c>
    </row>
    <row r="21" spans="1:35" ht="16.5" customHeight="1">
      <c r="A21" s="84" t="s">
        <v>504</v>
      </c>
      <c r="B21" s="85">
        <f t="shared" si="17"/>
        <v>98</v>
      </c>
      <c r="C21" s="86">
        <f t="shared" si="32"/>
        <v>85</v>
      </c>
      <c r="D21" s="86">
        <f t="shared" si="33"/>
        <v>13</v>
      </c>
      <c r="E21" s="93">
        <f t="shared" si="18"/>
        <v>5</v>
      </c>
      <c r="F21" s="110">
        <v>5</v>
      </c>
      <c r="G21" s="110">
        <v>0</v>
      </c>
      <c r="H21" s="110">
        <f t="shared" si="19"/>
        <v>16</v>
      </c>
      <c r="I21" s="110">
        <v>14</v>
      </c>
      <c r="J21" s="110">
        <v>2</v>
      </c>
      <c r="K21" s="110">
        <f t="shared" si="20"/>
        <v>0</v>
      </c>
      <c r="L21" s="110">
        <v>0</v>
      </c>
      <c r="M21" s="110">
        <v>0</v>
      </c>
      <c r="N21" s="110">
        <f t="shared" si="21"/>
        <v>0</v>
      </c>
      <c r="O21" s="110">
        <v>0</v>
      </c>
      <c r="P21" s="110">
        <v>0</v>
      </c>
      <c r="Q21" s="110">
        <f t="shared" si="22"/>
        <v>74</v>
      </c>
      <c r="R21" s="110">
        <v>64</v>
      </c>
      <c r="S21" s="110">
        <v>10</v>
      </c>
      <c r="T21" s="110">
        <f t="shared" si="23"/>
        <v>3</v>
      </c>
      <c r="U21" s="110">
        <v>2</v>
      </c>
      <c r="V21" s="110">
        <v>1</v>
      </c>
      <c r="W21" s="110">
        <f t="shared" si="24"/>
        <v>0</v>
      </c>
      <c r="X21" s="110">
        <v>0</v>
      </c>
      <c r="Y21" s="112">
        <v>0</v>
      </c>
      <c r="Z21" s="93">
        <f t="shared" si="25"/>
        <v>0</v>
      </c>
      <c r="AA21" s="91">
        <v>0</v>
      </c>
      <c r="AB21" s="91">
        <v>0</v>
      </c>
      <c r="AC21" s="47">
        <f t="shared" si="26"/>
        <v>5.1020408163265305</v>
      </c>
      <c r="AD21" s="47">
        <f t="shared" si="27"/>
        <v>5.88235294117647</v>
      </c>
      <c r="AE21" s="47">
        <f t="shared" si="28"/>
        <v>0</v>
      </c>
      <c r="AF21" s="109">
        <f t="shared" si="29"/>
        <v>75.51020408163265</v>
      </c>
      <c r="AG21" s="109">
        <f t="shared" si="30"/>
        <v>75.29411764705883</v>
      </c>
      <c r="AH21" s="109">
        <f t="shared" si="31"/>
        <v>76.92307692307693</v>
      </c>
      <c r="AI21" s="88" t="s">
        <v>325</v>
      </c>
    </row>
    <row r="22" spans="1:35" ht="16.5" customHeight="1">
      <c r="A22" s="84" t="s">
        <v>505</v>
      </c>
      <c r="B22" s="85">
        <f t="shared" si="17"/>
        <v>745</v>
      </c>
      <c r="C22" s="86">
        <f t="shared" si="32"/>
        <v>220</v>
      </c>
      <c r="D22" s="86">
        <f t="shared" si="33"/>
        <v>525</v>
      </c>
      <c r="E22" s="93">
        <f t="shared" si="18"/>
        <v>98</v>
      </c>
      <c r="F22" s="110">
        <v>16</v>
      </c>
      <c r="G22" s="110">
        <v>82</v>
      </c>
      <c r="H22" s="110">
        <f t="shared" si="19"/>
        <v>153</v>
      </c>
      <c r="I22" s="110">
        <v>29</v>
      </c>
      <c r="J22" s="110">
        <v>124</v>
      </c>
      <c r="K22" s="110">
        <f t="shared" si="20"/>
        <v>33</v>
      </c>
      <c r="L22" s="110">
        <v>4</v>
      </c>
      <c r="M22" s="110">
        <v>29</v>
      </c>
      <c r="N22" s="110">
        <f t="shared" si="21"/>
        <v>0</v>
      </c>
      <c r="O22" s="110">
        <v>0</v>
      </c>
      <c r="P22" s="110">
        <v>0</v>
      </c>
      <c r="Q22" s="110">
        <f t="shared" si="22"/>
        <v>396</v>
      </c>
      <c r="R22" s="110">
        <v>159</v>
      </c>
      <c r="S22" s="110">
        <v>237</v>
      </c>
      <c r="T22" s="110">
        <f t="shared" si="23"/>
        <v>65</v>
      </c>
      <c r="U22" s="110">
        <v>12</v>
      </c>
      <c r="V22" s="110">
        <v>53</v>
      </c>
      <c r="W22" s="110">
        <f t="shared" si="24"/>
        <v>0</v>
      </c>
      <c r="X22" s="110">
        <v>0</v>
      </c>
      <c r="Y22" s="112">
        <v>0</v>
      </c>
      <c r="Z22" s="93">
        <f t="shared" si="25"/>
        <v>18</v>
      </c>
      <c r="AA22" s="110">
        <v>1</v>
      </c>
      <c r="AB22" s="110">
        <v>17</v>
      </c>
      <c r="AC22" s="47">
        <f t="shared" si="26"/>
        <v>13.154362416107382</v>
      </c>
      <c r="AD22" s="47">
        <f t="shared" si="27"/>
        <v>7.2727272727272725</v>
      </c>
      <c r="AE22" s="47">
        <f t="shared" si="28"/>
        <v>15.619047619047619</v>
      </c>
      <c r="AF22" s="109">
        <f t="shared" si="29"/>
        <v>55.57046979865772</v>
      </c>
      <c r="AG22" s="109">
        <f t="shared" si="30"/>
        <v>72.72727272727273</v>
      </c>
      <c r="AH22" s="109">
        <f t="shared" si="31"/>
        <v>48.38095238095238</v>
      </c>
      <c r="AI22" s="88" t="s">
        <v>326</v>
      </c>
    </row>
    <row r="23" spans="1:35" ht="16.5" customHeight="1">
      <c r="A23" s="84" t="s">
        <v>499</v>
      </c>
      <c r="B23" s="85">
        <f t="shared" si="17"/>
        <v>255</v>
      </c>
      <c r="C23" s="86">
        <f t="shared" si="32"/>
        <v>6</v>
      </c>
      <c r="D23" s="86">
        <f t="shared" si="33"/>
        <v>249</v>
      </c>
      <c r="E23" s="93">
        <f t="shared" si="18"/>
        <v>224</v>
      </c>
      <c r="F23" s="110">
        <v>6</v>
      </c>
      <c r="G23" s="110">
        <v>218</v>
      </c>
      <c r="H23" s="110">
        <f t="shared" si="19"/>
        <v>7</v>
      </c>
      <c r="I23" s="110">
        <v>0</v>
      </c>
      <c r="J23" s="110">
        <v>7</v>
      </c>
      <c r="K23" s="110">
        <f t="shared" si="20"/>
        <v>0</v>
      </c>
      <c r="L23" s="110">
        <v>0</v>
      </c>
      <c r="M23" s="110">
        <v>0</v>
      </c>
      <c r="N23" s="110">
        <f t="shared" si="21"/>
        <v>0</v>
      </c>
      <c r="O23" s="110">
        <v>0</v>
      </c>
      <c r="P23" s="110">
        <v>0</v>
      </c>
      <c r="Q23" s="110">
        <f t="shared" si="22"/>
        <v>17</v>
      </c>
      <c r="R23" s="110">
        <v>0</v>
      </c>
      <c r="S23" s="110">
        <v>17</v>
      </c>
      <c r="T23" s="110">
        <f t="shared" si="23"/>
        <v>7</v>
      </c>
      <c r="U23" s="110">
        <v>0</v>
      </c>
      <c r="V23" s="110">
        <v>7</v>
      </c>
      <c r="W23" s="110">
        <f t="shared" si="24"/>
        <v>0</v>
      </c>
      <c r="X23" s="110">
        <v>0</v>
      </c>
      <c r="Y23" s="112">
        <v>0</v>
      </c>
      <c r="Z23" s="93">
        <f t="shared" si="25"/>
        <v>1</v>
      </c>
      <c r="AA23" s="110">
        <v>0</v>
      </c>
      <c r="AB23" s="110">
        <v>1</v>
      </c>
      <c r="AC23" s="47">
        <f t="shared" si="26"/>
        <v>87.84313725490196</v>
      </c>
      <c r="AD23" s="47">
        <f t="shared" si="27"/>
        <v>100</v>
      </c>
      <c r="AE23" s="47">
        <f t="shared" si="28"/>
        <v>87.55020080321285</v>
      </c>
      <c r="AF23" s="109">
        <f t="shared" si="29"/>
        <v>7.0588235294117645</v>
      </c>
      <c r="AG23" s="109">
        <f t="shared" si="30"/>
        <v>0</v>
      </c>
      <c r="AH23" s="109">
        <f t="shared" si="31"/>
        <v>7.228915662650602</v>
      </c>
      <c r="AI23" s="88" t="s">
        <v>327</v>
      </c>
    </row>
    <row r="24" spans="1:35" ht="16.5" customHeight="1">
      <c r="A24" s="84" t="s">
        <v>500</v>
      </c>
      <c r="B24" s="85">
        <f t="shared" si="17"/>
        <v>982</v>
      </c>
      <c r="C24" s="86">
        <f t="shared" si="32"/>
        <v>490</v>
      </c>
      <c r="D24" s="86">
        <f t="shared" si="33"/>
        <v>492</v>
      </c>
      <c r="E24" s="93">
        <f t="shared" si="18"/>
        <v>594</v>
      </c>
      <c r="F24" s="110">
        <v>304</v>
      </c>
      <c r="G24" s="110">
        <v>290</v>
      </c>
      <c r="H24" s="110">
        <f t="shared" si="19"/>
        <v>149</v>
      </c>
      <c r="I24" s="110">
        <v>59</v>
      </c>
      <c r="J24" s="110">
        <v>90</v>
      </c>
      <c r="K24" s="110">
        <f t="shared" si="20"/>
        <v>30</v>
      </c>
      <c r="L24" s="110">
        <v>22</v>
      </c>
      <c r="M24" s="110">
        <v>8</v>
      </c>
      <c r="N24" s="110">
        <f t="shared" si="21"/>
        <v>1</v>
      </c>
      <c r="O24" s="110">
        <v>1</v>
      </c>
      <c r="P24" s="110">
        <v>0</v>
      </c>
      <c r="Q24" s="110">
        <f t="shared" si="22"/>
        <v>119</v>
      </c>
      <c r="R24" s="110">
        <v>56</v>
      </c>
      <c r="S24" s="110">
        <v>63</v>
      </c>
      <c r="T24" s="110">
        <f t="shared" si="23"/>
        <v>89</v>
      </c>
      <c r="U24" s="110">
        <v>48</v>
      </c>
      <c r="V24" s="110">
        <v>41</v>
      </c>
      <c r="W24" s="110">
        <f t="shared" si="24"/>
        <v>0</v>
      </c>
      <c r="X24" s="110">
        <v>0</v>
      </c>
      <c r="Y24" s="112">
        <v>0</v>
      </c>
      <c r="Z24" s="93">
        <f t="shared" si="25"/>
        <v>3</v>
      </c>
      <c r="AA24" s="110">
        <v>1</v>
      </c>
      <c r="AB24" s="110">
        <v>2</v>
      </c>
      <c r="AC24" s="47">
        <f t="shared" si="26"/>
        <v>60.4887983706721</v>
      </c>
      <c r="AD24" s="47">
        <f t="shared" si="27"/>
        <v>62.04081632653061</v>
      </c>
      <c r="AE24" s="47">
        <f t="shared" si="28"/>
        <v>58.94308943089431</v>
      </c>
      <c r="AF24" s="109">
        <f t="shared" si="29"/>
        <v>12.423625254582484</v>
      </c>
      <c r="AG24" s="109">
        <f t="shared" si="30"/>
        <v>11.63265306122449</v>
      </c>
      <c r="AH24" s="109">
        <f t="shared" si="31"/>
        <v>13.211382113821138</v>
      </c>
      <c r="AI24" s="88" t="s">
        <v>328</v>
      </c>
    </row>
    <row r="25" spans="1:35" ht="16.5" customHeight="1">
      <c r="A25" s="113" t="s">
        <v>330</v>
      </c>
      <c r="B25" s="85">
        <f t="shared" si="17"/>
        <v>182</v>
      </c>
      <c r="C25" s="86">
        <f t="shared" si="32"/>
        <v>82</v>
      </c>
      <c r="D25" s="86">
        <f t="shared" si="33"/>
        <v>100</v>
      </c>
      <c r="E25" s="93">
        <f t="shared" si="18"/>
        <v>20</v>
      </c>
      <c r="F25" s="110">
        <v>6</v>
      </c>
      <c r="G25" s="110">
        <v>14</v>
      </c>
      <c r="H25" s="110">
        <f t="shared" si="19"/>
        <v>39</v>
      </c>
      <c r="I25" s="110">
        <v>16</v>
      </c>
      <c r="J25" s="110">
        <v>23</v>
      </c>
      <c r="K25" s="110">
        <f t="shared" si="20"/>
        <v>6</v>
      </c>
      <c r="L25" s="110">
        <v>3</v>
      </c>
      <c r="M25" s="110">
        <v>3</v>
      </c>
      <c r="N25" s="110">
        <f t="shared" si="21"/>
        <v>5</v>
      </c>
      <c r="O25" s="110">
        <v>5</v>
      </c>
      <c r="P25" s="110">
        <v>0</v>
      </c>
      <c r="Q25" s="110">
        <f t="shared" si="22"/>
        <v>103</v>
      </c>
      <c r="R25" s="110">
        <v>49</v>
      </c>
      <c r="S25" s="110">
        <v>54</v>
      </c>
      <c r="T25" s="110">
        <f t="shared" si="23"/>
        <v>9</v>
      </c>
      <c r="U25" s="110">
        <v>3</v>
      </c>
      <c r="V25" s="110">
        <v>6</v>
      </c>
      <c r="W25" s="110">
        <f t="shared" si="24"/>
        <v>0</v>
      </c>
      <c r="X25" s="110">
        <v>0</v>
      </c>
      <c r="Y25" s="112">
        <v>0</v>
      </c>
      <c r="Z25" s="93">
        <f t="shared" si="25"/>
        <v>3</v>
      </c>
      <c r="AA25" s="110">
        <v>0</v>
      </c>
      <c r="AB25" s="110">
        <v>3</v>
      </c>
      <c r="AC25" s="47">
        <f t="shared" si="26"/>
        <v>10.989010989010989</v>
      </c>
      <c r="AD25" s="47">
        <f t="shared" si="27"/>
        <v>7.317073170731707</v>
      </c>
      <c r="AE25" s="47">
        <f t="shared" si="28"/>
        <v>14.000000000000002</v>
      </c>
      <c r="AF25" s="109">
        <f t="shared" si="29"/>
        <v>58.24175824175825</v>
      </c>
      <c r="AG25" s="109">
        <f t="shared" si="30"/>
        <v>59.756097560975604</v>
      </c>
      <c r="AH25" s="109">
        <f t="shared" si="31"/>
        <v>56.99999999999999</v>
      </c>
      <c r="AI25" s="88" t="s">
        <v>329</v>
      </c>
    </row>
    <row r="26" spans="1:35" ht="16.5" customHeight="1">
      <c r="A26" s="114"/>
      <c r="B26" s="93"/>
      <c r="C26" s="110"/>
      <c r="D26" s="110"/>
      <c r="E26" s="93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2"/>
      <c r="Z26" s="93"/>
      <c r="AA26" s="110"/>
      <c r="AB26" s="110"/>
      <c r="AC26" s="117"/>
      <c r="AD26" s="117"/>
      <c r="AE26" s="117"/>
      <c r="AF26" s="117"/>
      <c r="AG26" s="117"/>
      <c r="AH26" s="117"/>
      <c r="AI26" s="116"/>
    </row>
    <row r="27" spans="1:35" ht="16.5" customHeight="1">
      <c r="A27" s="105" t="s">
        <v>508</v>
      </c>
      <c r="B27" s="93">
        <f aca="true" t="shared" si="34" ref="B27:B36">SUM(C27:D27)</f>
        <v>191</v>
      </c>
      <c r="C27" s="110">
        <f>SUM(C28:C34)</f>
        <v>98</v>
      </c>
      <c r="D27" s="110">
        <f>SUM(D28:D34)</f>
        <v>93</v>
      </c>
      <c r="E27" s="93">
        <f aca="true" t="shared" si="35" ref="E27:E36">SUM(F27:G27)</f>
        <v>14</v>
      </c>
      <c r="F27" s="110">
        <f>SUM(F28:F34)</f>
        <v>8</v>
      </c>
      <c r="G27" s="110">
        <f>SUM(G28:G34)</f>
        <v>6</v>
      </c>
      <c r="H27" s="110">
        <f aca="true" t="shared" si="36" ref="H27:H36">SUM(I27:J27)</f>
        <v>37</v>
      </c>
      <c r="I27" s="110">
        <f>SUM(I28:I34)</f>
        <v>10</v>
      </c>
      <c r="J27" s="110">
        <f>SUM(J28:J34)</f>
        <v>27</v>
      </c>
      <c r="K27" s="110">
        <f aca="true" t="shared" si="37" ref="K27:K36">SUM(L27:M27)</f>
        <v>3</v>
      </c>
      <c r="L27" s="110">
        <f>SUM(L28:L34)</f>
        <v>1</v>
      </c>
      <c r="M27" s="110">
        <f>SUM(M28:M34)</f>
        <v>2</v>
      </c>
      <c r="N27" s="110">
        <f aca="true" t="shared" si="38" ref="N27:N36">SUM(O27:P27)</f>
        <v>2</v>
      </c>
      <c r="O27" s="110">
        <f>SUM(O28:O34)</f>
        <v>1</v>
      </c>
      <c r="P27" s="110">
        <f>SUM(P28:P34)</f>
        <v>1</v>
      </c>
      <c r="Q27" s="110">
        <f aca="true" t="shared" si="39" ref="Q27:Q36">SUM(R27:S27)</f>
        <v>95</v>
      </c>
      <c r="R27" s="110">
        <f>SUM(R28:R34)</f>
        <v>51</v>
      </c>
      <c r="S27" s="110">
        <f>SUM(S28:S34)</f>
        <v>44</v>
      </c>
      <c r="T27" s="110">
        <f aca="true" t="shared" si="40" ref="T27:T36">SUM(U27:V27)</f>
        <v>39</v>
      </c>
      <c r="U27" s="110">
        <f>SUM(U28:U34)</f>
        <v>26</v>
      </c>
      <c r="V27" s="110">
        <f>SUM(V28:V34)</f>
        <v>13</v>
      </c>
      <c r="W27" s="110">
        <f aca="true" t="shared" si="41" ref="W27:W36">SUM(X27:Y27)</f>
        <v>1</v>
      </c>
      <c r="X27" s="110">
        <f>SUM(X28:X34)</f>
        <v>1</v>
      </c>
      <c r="Y27" s="112">
        <f>SUM(Y28:Y34)</f>
        <v>0</v>
      </c>
      <c r="Z27" s="93">
        <f aca="true" t="shared" si="42" ref="Z27:Z36">SUM(AA27:AB27)</f>
        <v>2</v>
      </c>
      <c r="AA27" s="110">
        <f>SUM(AA28:AA34)</f>
        <v>0</v>
      </c>
      <c r="AB27" s="110">
        <f>SUM(AB28:AB34)</f>
        <v>2</v>
      </c>
      <c r="AC27" s="47">
        <f aca="true" t="shared" si="43" ref="AC27:AE28">E27/B27*100</f>
        <v>7.329842931937172</v>
      </c>
      <c r="AD27" s="47">
        <f t="shared" si="43"/>
        <v>8.16326530612245</v>
      </c>
      <c r="AE27" s="47">
        <f t="shared" si="43"/>
        <v>6.451612903225806</v>
      </c>
      <c r="AF27" s="109">
        <f aca="true" t="shared" si="44" ref="AF27:AH28">(Q27+Z27)/B27*100</f>
        <v>50.78534031413613</v>
      </c>
      <c r="AG27" s="109">
        <f t="shared" si="44"/>
        <v>52.04081632653062</v>
      </c>
      <c r="AH27" s="109">
        <f t="shared" si="44"/>
        <v>49.46236559139785</v>
      </c>
      <c r="AI27" s="88" t="s">
        <v>509</v>
      </c>
    </row>
    <row r="28" spans="1:35" ht="16.5" customHeight="1">
      <c r="A28" s="84" t="s">
        <v>501</v>
      </c>
      <c r="B28" s="85">
        <f t="shared" si="34"/>
        <v>85</v>
      </c>
      <c r="C28" s="86">
        <f aca="true" t="shared" si="45" ref="C28:C36">SUM(F28,I28,L28,O28,R28,U28,X28)</f>
        <v>46</v>
      </c>
      <c r="D28" s="86">
        <f aca="true" t="shared" si="46" ref="D28:D36">SUM(G28,J28,M28,P28,S28,V28,Y28)</f>
        <v>39</v>
      </c>
      <c r="E28" s="93">
        <f t="shared" si="35"/>
        <v>10</v>
      </c>
      <c r="F28" s="110">
        <v>4</v>
      </c>
      <c r="G28" s="110">
        <v>6</v>
      </c>
      <c r="H28" s="110">
        <f t="shared" si="36"/>
        <v>14</v>
      </c>
      <c r="I28" s="110">
        <v>5</v>
      </c>
      <c r="J28" s="110">
        <v>9</v>
      </c>
      <c r="K28" s="110">
        <f t="shared" si="37"/>
        <v>2</v>
      </c>
      <c r="L28" s="110">
        <v>1</v>
      </c>
      <c r="M28" s="110">
        <v>1</v>
      </c>
      <c r="N28" s="110">
        <f t="shared" si="38"/>
        <v>1</v>
      </c>
      <c r="O28" s="110">
        <v>1</v>
      </c>
      <c r="P28" s="110">
        <v>0</v>
      </c>
      <c r="Q28" s="110">
        <f t="shared" si="39"/>
        <v>34</v>
      </c>
      <c r="R28" s="110">
        <v>21</v>
      </c>
      <c r="S28" s="110">
        <v>13</v>
      </c>
      <c r="T28" s="110">
        <f t="shared" si="40"/>
        <v>23</v>
      </c>
      <c r="U28" s="110">
        <v>13</v>
      </c>
      <c r="V28" s="110">
        <v>10</v>
      </c>
      <c r="W28" s="110">
        <f t="shared" si="41"/>
        <v>1</v>
      </c>
      <c r="X28" s="110">
        <v>1</v>
      </c>
      <c r="Y28" s="112">
        <v>0</v>
      </c>
      <c r="Z28" s="93">
        <f t="shared" si="42"/>
        <v>0</v>
      </c>
      <c r="AA28" s="110">
        <v>0</v>
      </c>
      <c r="AB28" s="110">
        <v>0</v>
      </c>
      <c r="AC28" s="47">
        <f t="shared" si="43"/>
        <v>11.76470588235294</v>
      </c>
      <c r="AD28" s="47">
        <f t="shared" si="43"/>
        <v>8.695652173913043</v>
      </c>
      <c r="AE28" s="47">
        <f t="shared" si="43"/>
        <v>15.384615384615385</v>
      </c>
      <c r="AF28" s="109">
        <f t="shared" si="44"/>
        <v>40</v>
      </c>
      <c r="AG28" s="109">
        <f t="shared" si="44"/>
        <v>45.65217391304348</v>
      </c>
      <c r="AH28" s="109">
        <f t="shared" si="44"/>
        <v>33.33333333333333</v>
      </c>
      <c r="AI28" s="88" t="s">
        <v>321</v>
      </c>
    </row>
    <row r="29" spans="1:35" ht="16.5" customHeight="1">
      <c r="A29" s="84" t="s">
        <v>498</v>
      </c>
      <c r="B29" s="85">
        <f t="shared" si="34"/>
        <v>0</v>
      </c>
      <c r="C29" s="86">
        <f t="shared" si="45"/>
        <v>0</v>
      </c>
      <c r="D29" s="86">
        <f t="shared" si="46"/>
        <v>0</v>
      </c>
      <c r="E29" s="93">
        <f t="shared" si="35"/>
        <v>0</v>
      </c>
      <c r="F29" s="110">
        <v>0</v>
      </c>
      <c r="G29" s="110">
        <v>0</v>
      </c>
      <c r="H29" s="110">
        <f t="shared" si="36"/>
        <v>0</v>
      </c>
      <c r="I29" s="110">
        <v>0</v>
      </c>
      <c r="J29" s="110">
        <v>0</v>
      </c>
      <c r="K29" s="110">
        <f t="shared" si="37"/>
        <v>0</v>
      </c>
      <c r="L29" s="110">
        <v>0</v>
      </c>
      <c r="M29" s="110">
        <v>0</v>
      </c>
      <c r="N29" s="110">
        <f t="shared" si="38"/>
        <v>0</v>
      </c>
      <c r="O29" s="110">
        <v>0</v>
      </c>
      <c r="P29" s="110">
        <v>0</v>
      </c>
      <c r="Q29" s="110">
        <f t="shared" si="39"/>
        <v>0</v>
      </c>
      <c r="R29" s="110">
        <v>0</v>
      </c>
      <c r="S29" s="110">
        <v>0</v>
      </c>
      <c r="T29" s="110">
        <f t="shared" si="40"/>
        <v>0</v>
      </c>
      <c r="U29" s="110">
        <v>0</v>
      </c>
      <c r="V29" s="110">
        <v>0</v>
      </c>
      <c r="W29" s="110">
        <f t="shared" si="41"/>
        <v>0</v>
      </c>
      <c r="X29" s="110">
        <v>0</v>
      </c>
      <c r="Y29" s="112">
        <v>0</v>
      </c>
      <c r="Z29" s="93">
        <f t="shared" si="42"/>
        <v>0</v>
      </c>
      <c r="AA29" s="110">
        <v>0</v>
      </c>
      <c r="AB29" s="110">
        <v>0</v>
      </c>
      <c r="AC29" s="47">
        <v>0</v>
      </c>
      <c r="AD29" s="47">
        <v>0</v>
      </c>
      <c r="AE29" s="47">
        <v>0</v>
      </c>
      <c r="AF29" s="47">
        <v>0</v>
      </c>
      <c r="AG29" s="109">
        <v>0</v>
      </c>
      <c r="AH29" s="109">
        <v>0</v>
      </c>
      <c r="AI29" s="88" t="s">
        <v>322</v>
      </c>
    </row>
    <row r="30" spans="1:35" ht="16.5" customHeight="1">
      <c r="A30" s="84" t="s">
        <v>502</v>
      </c>
      <c r="B30" s="85">
        <f t="shared" si="34"/>
        <v>33</v>
      </c>
      <c r="C30" s="86">
        <f t="shared" si="45"/>
        <v>30</v>
      </c>
      <c r="D30" s="86">
        <f t="shared" si="46"/>
        <v>3</v>
      </c>
      <c r="E30" s="93">
        <f t="shared" si="35"/>
        <v>4</v>
      </c>
      <c r="F30" s="110">
        <v>4</v>
      </c>
      <c r="G30" s="110">
        <v>0</v>
      </c>
      <c r="H30" s="110">
        <f t="shared" si="36"/>
        <v>3</v>
      </c>
      <c r="I30" s="110">
        <v>2</v>
      </c>
      <c r="J30" s="110">
        <v>1</v>
      </c>
      <c r="K30" s="110">
        <f t="shared" si="37"/>
        <v>0</v>
      </c>
      <c r="L30" s="110">
        <v>0</v>
      </c>
      <c r="M30" s="110">
        <v>0</v>
      </c>
      <c r="N30" s="110">
        <f t="shared" si="38"/>
        <v>0</v>
      </c>
      <c r="O30" s="110">
        <v>0</v>
      </c>
      <c r="P30" s="110">
        <v>0</v>
      </c>
      <c r="Q30" s="110">
        <f t="shared" si="39"/>
        <v>18</v>
      </c>
      <c r="R30" s="110">
        <v>17</v>
      </c>
      <c r="S30" s="110">
        <v>1</v>
      </c>
      <c r="T30" s="110">
        <f t="shared" si="40"/>
        <v>8</v>
      </c>
      <c r="U30" s="110">
        <v>7</v>
      </c>
      <c r="V30" s="110">
        <v>1</v>
      </c>
      <c r="W30" s="110">
        <f t="shared" si="41"/>
        <v>0</v>
      </c>
      <c r="X30" s="110">
        <v>0</v>
      </c>
      <c r="Y30" s="112">
        <v>0</v>
      </c>
      <c r="Z30" s="93">
        <f t="shared" si="42"/>
        <v>0</v>
      </c>
      <c r="AA30" s="110">
        <v>0</v>
      </c>
      <c r="AB30" s="110">
        <v>0</v>
      </c>
      <c r="AC30" s="47">
        <f>E30/B30*100</f>
        <v>12.121212121212121</v>
      </c>
      <c r="AD30" s="47">
        <f>F30/C30*100</f>
        <v>13.333333333333334</v>
      </c>
      <c r="AE30" s="47">
        <v>0</v>
      </c>
      <c r="AF30" s="109">
        <f aca="true" t="shared" si="47" ref="AF30:AH31">(Q30+Z30)/B30*100</f>
        <v>54.54545454545454</v>
      </c>
      <c r="AG30" s="109">
        <f t="shared" si="47"/>
        <v>56.666666666666664</v>
      </c>
      <c r="AH30" s="109">
        <f t="shared" si="47"/>
        <v>33.33333333333333</v>
      </c>
      <c r="AI30" s="88" t="s">
        <v>323</v>
      </c>
    </row>
    <row r="31" spans="1:35" ht="16.5" customHeight="1">
      <c r="A31" s="84" t="s">
        <v>503</v>
      </c>
      <c r="B31" s="85">
        <f t="shared" si="34"/>
        <v>34</v>
      </c>
      <c r="C31" s="86">
        <f t="shared" si="45"/>
        <v>19</v>
      </c>
      <c r="D31" s="86">
        <f t="shared" si="46"/>
        <v>15</v>
      </c>
      <c r="E31" s="93">
        <f t="shared" si="35"/>
        <v>0</v>
      </c>
      <c r="F31" s="110">
        <v>0</v>
      </c>
      <c r="G31" s="110">
        <v>0</v>
      </c>
      <c r="H31" s="110">
        <f t="shared" si="36"/>
        <v>1</v>
      </c>
      <c r="I31" s="110">
        <v>0</v>
      </c>
      <c r="J31" s="110">
        <v>1</v>
      </c>
      <c r="K31" s="110">
        <f t="shared" si="37"/>
        <v>1</v>
      </c>
      <c r="L31" s="110">
        <v>0</v>
      </c>
      <c r="M31" s="110">
        <v>1</v>
      </c>
      <c r="N31" s="110">
        <f t="shared" si="38"/>
        <v>1</v>
      </c>
      <c r="O31" s="110">
        <v>0</v>
      </c>
      <c r="P31" s="110">
        <v>1</v>
      </c>
      <c r="Q31" s="110">
        <f t="shared" si="39"/>
        <v>23</v>
      </c>
      <c r="R31" s="110">
        <v>13</v>
      </c>
      <c r="S31" s="110">
        <v>10</v>
      </c>
      <c r="T31" s="110">
        <f t="shared" si="40"/>
        <v>8</v>
      </c>
      <c r="U31" s="110">
        <v>6</v>
      </c>
      <c r="V31" s="110">
        <v>2</v>
      </c>
      <c r="W31" s="110">
        <f t="shared" si="41"/>
        <v>0</v>
      </c>
      <c r="X31" s="110">
        <v>0</v>
      </c>
      <c r="Y31" s="112">
        <v>0</v>
      </c>
      <c r="Z31" s="93">
        <f t="shared" si="42"/>
        <v>2</v>
      </c>
      <c r="AA31" s="110">
        <v>0</v>
      </c>
      <c r="AB31" s="110">
        <v>2</v>
      </c>
      <c r="AC31" s="47">
        <f>E31/B31*100</f>
        <v>0</v>
      </c>
      <c r="AD31" s="47">
        <f>F31/C31*100</f>
        <v>0</v>
      </c>
      <c r="AE31" s="47">
        <f>G31/D31*100</f>
        <v>0</v>
      </c>
      <c r="AF31" s="109">
        <f t="shared" si="47"/>
        <v>73.52941176470588</v>
      </c>
      <c r="AG31" s="109">
        <f t="shared" si="47"/>
        <v>68.42105263157895</v>
      </c>
      <c r="AH31" s="109">
        <f t="shared" si="47"/>
        <v>80</v>
      </c>
      <c r="AI31" s="88" t="s">
        <v>324</v>
      </c>
    </row>
    <row r="32" spans="1:35" ht="16.5" customHeight="1">
      <c r="A32" s="84" t="s">
        <v>504</v>
      </c>
      <c r="B32" s="85">
        <f t="shared" si="34"/>
        <v>0</v>
      </c>
      <c r="C32" s="86">
        <f t="shared" si="45"/>
        <v>0</v>
      </c>
      <c r="D32" s="86">
        <f t="shared" si="46"/>
        <v>0</v>
      </c>
      <c r="E32" s="93">
        <f t="shared" si="35"/>
        <v>0</v>
      </c>
      <c r="F32" s="110">
        <v>0</v>
      </c>
      <c r="G32" s="110">
        <v>0</v>
      </c>
      <c r="H32" s="110">
        <f t="shared" si="36"/>
        <v>0</v>
      </c>
      <c r="I32" s="110">
        <v>0</v>
      </c>
      <c r="J32" s="110">
        <v>0</v>
      </c>
      <c r="K32" s="110">
        <f t="shared" si="37"/>
        <v>0</v>
      </c>
      <c r="L32" s="110">
        <v>0</v>
      </c>
      <c r="M32" s="110">
        <v>0</v>
      </c>
      <c r="N32" s="110">
        <f t="shared" si="38"/>
        <v>0</v>
      </c>
      <c r="O32" s="110">
        <v>0</v>
      </c>
      <c r="P32" s="110">
        <v>0</v>
      </c>
      <c r="Q32" s="110">
        <f t="shared" si="39"/>
        <v>0</v>
      </c>
      <c r="R32" s="110">
        <v>0</v>
      </c>
      <c r="S32" s="110">
        <v>0</v>
      </c>
      <c r="T32" s="110">
        <f t="shared" si="40"/>
        <v>0</v>
      </c>
      <c r="U32" s="110">
        <v>0</v>
      </c>
      <c r="V32" s="110">
        <v>0</v>
      </c>
      <c r="W32" s="110">
        <f t="shared" si="41"/>
        <v>0</v>
      </c>
      <c r="X32" s="110">
        <v>0</v>
      </c>
      <c r="Y32" s="112">
        <v>0</v>
      </c>
      <c r="Z32" s="93">
        <f t="shared" si="42"/>
        <v>0</v>
      </c>
      <c r="AA32" s="110">
        <v>0</v>
      </c>
      <c r="AB32" s="110">
        <v>0</v>
      </c>
      <c r="AC32" s="47">
        <v>0</v>
      </c>
      <c r="AD32" s="47">
        <v>0</v>
      </c>
      <c r="AE32" s="47">
        <v>0</v>
      </c>
      <c r="AF32" s="47">
        <v>0</v>
      </c>
      <c r="AG32" s="109">
        <v>0</v>
      </c>
      <c r="AH32" s="109">
        <v>0</v>
      </c>
      <c r="AI32" s="88" t="s">
        <v>325</v>
      </c>
    </row>
    <row r="33" spans="1:35" ht="16.5" customHeight="1">
      <c r="A33" s="84" t="s">
        <v>505</v>
      </c>
      <c r="B33" s="85">
        <f t="shared" si="34"/>
        <v>0</v>
      </c>
      <c r="C33" s="86">
        <f t="shared" si="45"/>
        <v>0</v>
      </c>
      <c r="D33" s="86">
        <f t="shared" si="46"/>
        <v>0</v>
      </c>
      <c r="E33" s="93">
        <f t="shared" si="35"/>
        <v>0</v>
      </c>
      <c r="F33" s="110">
        <v>0</v>
      </c>
      <c r="G33" s="110">
        <v>0</v>
      </c>
      <c r="H33" s="110">
        <f t="shared" si="36"/>
        <v>0</v>
      </c>
      <c r="I33" s="110">
        <v>0</v>
      </c>
      <c r="J33" s="110">
        <v>0</v>
      </c>
      <c r="K33" s="110">
        <f t="shared" si="37"/>
        <v>0</v>
      </c>
      <c r="L33" s="110">
        <v>0</v>
      </c>
      <c r="M33" s="110">
        <v>0</v>
      </c>
      <c r="N33" s="110">
        <f t="shared" si="38"/>
        <v>0</v>
      </c>
      <c r="O33" s="110">
        <v>0</v>
      </c>
      <c r="P33" s="110">
        <v>0</v>
      </c>
      <c r="Q33" s="110">
        <f t="shared" si="39"/>
        <v>0</v>
      </c>
      <c r="R33" s="110">
        <v>0</v>
      </c>
      <c r="S33" s="110">
        <v>0</v>
      </c>
      <c r="T33" s="110">
        <f t="shared" si="40"/>
        <v>0</v>
      </c>
      <c r="U33" s="110">
        <v>0</v>
      </c>
      <c r="V33" s="110">
        <v>0</v>
      </c>
      <c r="W33" s="110">
        <f t="shared" si="41"/>
        <v>0</v>
      </c>
      <c r="X33" s="110">
        <v>0</v>
      </c>
      <c r="Y33" s="112">
        <v>0</v>
      </c>
      <c r="Z33" s="93">
        <f t="shared" si="42"/>
        <v>0</v>
      </c>
      <c r="AA33" s="110">
        <v>0</v>
      </c>
      <c r="AB33" s="110">
        <v>0</v>
      </c>
      <c r="AC33" s="47">
        <v>0</v>
      </c>
      <c r="AD33" s="47">
        <v>0</v>
      </c>
      <c r="AE33" s="47">
        <v>0</v>
      </c>
      <c r="AF33" s="47">
        <v>0</v>
      </c>
      <c r="AG33" s="109">
        <v>0</v>
      </c>
      <c r="AH33" s="109">
        <v>0</v>
      </c>
      <c r="AI33" s="88" t="s">
        <v>326</v>
      </c>
    </row>
    <row r="34" spans="1:35" ht="16.5" customHeight="1">
      <c r="A34" s="84" t="s">
        <v>499</v>
      </c>
      <c r="B34" s="85">
        <f t="shared" si="34"/>
        <v>39</v>
      </c>
      <c r="C34" s="90">
        <f t="shared" si="45"/>
        <v>3</v>
      </c>
      <c r="D34" s="111">
        <f t="shared" si="46"/>
        <v>36</v>
      </c>
      <c r="E34" s="93">
        <f t="shared" si="35"/>
        <v>0</v>
      </c>
      <c r="F34" s="110">
        <v>0</v>
      </c>
      <c r="G34" s="110">
        <v>0</v>
      </c>
      <c r="H34" s="110">
        <f t="shared" si="36"/>
        <v>19</v>
      </c>
      <c r="I34" s="110">
        <v>3</v>
      </c>
      <c r="J34" s="110">
        <v>16</v>
      </c>
      <c r="K34" s="110">
        <f t="shared" si="37"/>
        <v>0</v>
      </c>
      <c r="L34" s="110">
        <v>0</v>
      </c>
      <c r="M34" s="110">
        <v>0</v>
      </c>
      <c r="N34" s="110">
        <f t="shared" si="38"/>
        <v>0</v>
      </c>
      <c r="O34" s="110">
        <v>0</v>
      </c>
      <c r="P34" s="110">
        <v>0</v>
      </c>
      <c r="Q34" s="110">
        <f t="shared" si="39"/>
        <v>20</v>
      </c>
      <c r="R34" s="110">
        <v>0</v>
      </c>
      <c r="S34" s="110">
        <v>20</v>
      </c>
      <c r="T34" s="110">
        <f t="shared" si="40"/>
        <v>0</v>
      </c>
      <c r="U34" s="110">
        <v>0</v>
      </c>
      <c r="V34" s="110">
        <v>0</v>
      </c>
      <c r="W34" s="110">
        <f t="shared" si="41"/>
        <v>0</v>
      </c>
      <c r="X34" s="110">
        <v>0</v>
      </c>
      <c r="Y34" s="112">
        <v>0</v>
      </c>
      <c r="Z34" s="93">
        <f t="shared" si="42"/>
        <v>0</v>
      </c>
      <c r="AA34" s="110">
        <v>0</v>
      </c>
      <c r="AB34" s="110">
        <v>0</v>
      </c>
      <c r="AC34" s="48">
        <f>E34/B34*100</f>
        <v>0</v>
      </c>
      <c r="AD34" s="48">
        <f>F34/C34*100</f>
        <v>0</v>
      </c>
      <c r="AE34" s="48">
        <f>G34/D34*100</f>
        <v>0</v>
      </c>
      <c r="AF34" s="109">
        <f>(Q34+Z34)/B34*100</f>
        <v>51.28205128205128</v>
      </c>
      <c r="AG34" s="109">
        <f>(R34+AA34)/C34*100</f>
        <v>0</v>
      </c>
      <c r="AH34" s="109">
        <f>(S34+AB34)/D34*100</f>
        <v>55.55555555555556</v>
      </c>
      <c r="AI34" s="88" t="s">
        <v>327</v>
      </c>
    </row>
    <row r="35" spans="1:35" ht="16.5" customHeight="1">
      <c r="A35" s="84" t="s">
        <v>500</v>
      </c>
      <c r="B35" s="85">
        <f t="shared" si="34"/>
        <v>0</v>
      </c>
      <c r="C35" s="90">
        <f t="shared" si="45"/>
        <v>0</v>
      </c>
      <c r="D35" s="90">
        <f t="shared" si="46"/>
        <v>0</v>
      </c>
      <c r="E35" s="93">
        <f t="shared" si="35"/>
        <v>0</v>
      </c>
      <c r="F35" s="110">
        <v>0</v>
      </c>
      <c r="G35" s="110">
        <v>0</v>
      </c>
      <c r="H35" s="110">
        <f t="shared" si="36"/>
        <v>0</v>
      </c>
      <c r="I35" s="110">
        <v>0</v>
      </c>
      <c r="J35" s="110">
        <v>0</v>
      </c>
      <c r="K35" s="110">
        <f t="shared" si="37"/>
        <v>0</v>
      </c>
      <c r="L35" s="110">
        <v>0</v>
      </c>
      <c r="M35" s="110">
        <v>0</v>
      </c>
      <c r="N35" s="110">
        <f t="shared" si="38"/>
        <v>0</v>
      </c>
      <c r="O35" s="110">
        <v>0</v>
      </c>
      <c r="P35" s="110">
        <v>0</v>
      </c>
      <c r="Q35" s="110">
        <f t="shared" si="39"/>
        <v>0</v>
      </c>
      <c r="R35" s="110">
        <v>0</v>
      </c>
      <c r="S35" s="110">
        <v>0</v>
      </c>
      <c r="T35" s="110">
        <f t="shared" si="40"/>
        <v>0</v>
      </c>
      <c r="U35" s="110">
        <v>0</v>
      </c>
      <c r="V35" s="110">
        <v>0</v>
      </c>
      <c r="W35" s="110">
        <f t="shared" si="41"/>
        <v>0</v>
      </c>
      <c r="X35" s="110">
        <v>0</v>
      </c>
      <c r="Y35" s="112">
        <v>0</v>
      </c>
      <c r="Z35" s="93">
        <f t="shared" si="42"/>
        <v>0</v>
      </c>
      <c r="AA35" s="110">
        <v>0</v>
      </c>
      <c r="AB35" s="110">
        <v>0</v>
      </c>
      <c r="AC35" s="48">
        <v>0</v>
      </c>
      <c r="AD35" s="48">
        <v>0</v>
      </c>
      <c r="AE35" s="48">
        <v>0</v>
      </c>
      <c r="AF35" s="48">
        <v>0</v>
      </c>
      <c r="AG35" s="117">
        <v>0</v>
      </c>
      <c r="AH35" s="117">
        <v>0</v>
      </c>
      <c r="AI35" s="88" t="s">
        <v>328</v>
      </c>
    </row>
    <row r="36" spans="1:35" ht="16.5" customHeight="1">
      <c r="A36" s="118" t="s">
        <v>330</v>
      </c>
      <c r="B36" s="97">
        <f t="shared" si="34"/>
        <v>0</v>
      </c>
      <c r="C36" s="98">
        <f t="shared" si="45"/>
        <v>0</v>
      </c>
      <c r="D36" s="98">
        <f t="shared" si="46"/>
        <v>0</v>
      </c>
      <c r="E36" s="119">
        <f t="shared" si="35"/>
        <v>0</v>
      </c>
      <c r="F36" s="99">
        <v>0</v>
      </c>
      <c r="G36" s="99">
        <v>0</v>
      </c>
      <c r="H36" s="99">
        <f t="shared" si="36"/>
        <v>0</v>
      </c>
      <c r="I36" s="99">
        <v>0</v>
      </c>
      <c r="J36" s="99">
        <v>0</v>
      </c>
      <c r="K36" s="99">
        <f t="shared" si="37"/>
        <v>0</v>
      </c>
      <c r="L36" s="99">
        <v>0</v>
      </c>
      <c r="M36" s="99">
        <v>0</v>
      </c>
      <c r="N36" s="99">
        <f t="shared" si="38"/>
        <v>0</v>
      </c>
      <c r="O36" s="99">
        <v>0</v>
      </c>
      <c r="P36" s="99">
        <v>0</v>
      </c>
      <c r="Q36" s="99">
        <f t="shared" si="39"/>
        <v>0</v>
      </c>
      <c r="R36" s="99">
        <v>0</v>
      </c>
      <c r="S36" s="99">
        <v>0</v>
      </c>
      <c r="T36" s="99">
        <f t="shared" si="40"/>
        <v>0</v>
      </c>
      <c r="U36" s="99">
        <v>0</v>
      </c>
      <c r="V36" s="99">
        <v>0</v>
      </c>
      <c r="W36" s="99">
        <f t="shared" si="41"/>
        <v>0</v>
      </c>
      <c r="X36" s="99">
        <v>0</v>
      </c>
      <c r="Y36" s="120">
        <v>0</v>
      </c>
      <c r="Z36" s="119">
        <f t="shared" si="42"/>
        <v>0</v>
      </c>
      <c r="AA36" s="99">
        <v>0</v>
      </c>
      <c r="AB36" s="99">
        <v>0</v>
      </c>
      <c r="AC36" s="49">
        <v>0</v>
      </c>
      <c r="AD36" s="49">
        <v>0</v>
      </c>
      <c r="AE36" s="49">
        <v>0</v>
      </c>
      <c r="AF36" s="49">
        <v>0</v>
      </c>
      <c r="AG36" s="121">
        <v>0</v>
      </c>
      <c r="AH36" s="121">
        <v>0</v>
      </c>
      <c r="AI36" s="101" t="s">
        <v>329</v>
      </c>
    </row>
  </sheetData>
  <mergeCells count="22">
    <mergeCell ref="AE1:AI1"/>
    <mergeCell ref="AI2:AI4"/>
    <mergeCell ref="W2:Y2"/>
    <mergeCell ref="AC3:AE3"/>
    <mergeCell ref="AF2:AH2"/>
    <mergeCell ref="AF3:AH3"/>
    <mergeCell ref="Z2:AB2"/>
    <mergeCell ref="A2:A4"/>
    <mergeCell ref="B2:D3"/>
    <mergeCell ref="Q2:S3"/>
    <mergeCell ref="T2:V3"/>
    <mergeCell ref="E2:G2"/>
    <mergeCell ref="H2:J2"/>
    <mergeCell ref="K2:M2"/>
    <mergeCell ref="N2:P2"/>
    <mergeCell ref="K3:M3"/>
    <mergeCell ref="N3:P3"/>
    <mergeCell ref="E3:G3"/>
    <mergeCell ref="H3:J3"/>
    <mergeCell ref="Z3:AB3"/>
    <mergeCell ref="AC2:AE2"/>
    <mergeCell ref="W3:Y3"/>
  </mergeCells>
  <printOptions/>
  <pageMargins left="0.85" right="0.83" top="0.71" bottom="0.79" header="0.5118110236220472" footer="0.5118110236220472"/>
  <pageSetup horizontalDpi="600" verticalDpi="600" orientation="portrait" paperSize="9" scale="80" r:id="rId1"/>
  <ignoredErrors>
    <ignoredError sqref="E5 E16 E27 F7:F12 G7:G12 H7:H12 H5:H6 I7:I12 I28:I33 I34:I36 H34:H36 J7:J12 J28:J33 J17 I17 H17 G17 F17 K7:K12 K27 K5:K6 K13:K15 J13:J15 I13:I15 H13:H15 G13:G15 F13:F15 L7:L12 M7:M12 F18:F26 G18:G26 H27 I18:I26 J18:J26 N7:N12 N27 N5:N6 N13:N15 O7:O12 P7:P12 N17 Q7:Q12 Q27 Q5:Q6 Q13:Q15 R7:R12 S7:S12 T7:T12 T27 T5:T6 T13:T15 U7:U12 V7:V12 T16 Q16 N16 F16 G16 H16 I16 J16 K16 W7:W12 H28:H33 W16 W5:W6 W13:W15 X7:X12 Y7:Y12 W27 Z7:Z12 W17:W26 H18:H26 Z27:Z28 Z5:Z6 Z13:Z16 AA7:AA12 AB7:AB12" formula="1"/>
    <ignoredError sqref="F27:G27 I27:J27 Z29:Z36" formula="1" formulaRange="1"/>
    <ignoredError sqref="L27:M27 O27:P27 R27:S27 U27:V27 X27:Y27 AA27:AB2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V37"/>
  <sheetViews>
    <sheetView showGridLines="0" zoomScaleSheetLayoutView="100" workbookViewId="0" topLeftCell="A1">
      <selection activeCell="A66" sqref="A66"/>
    </sheetView>
  </sheetViews>
  <sheetFormatPr defaultColWidth="9.00390625" defaultRowHeight="13.5"/>
  <cols>
    <col min="1" max="1" width="14.375" style="78" customWidth="1"/>
    <col min="2" max="10" width="9.75390625" style="78" customWidth="1"/>
    <col min="11" max="22" width="7.75390625" style="78" customWidth="1"/>
    <col min="23" max="23" width="7.625" style="78" customWidth="1"/>
    <col min="24" max="25" width="5.875" style="78" customWidth="1"/>
    <col min="26" max="26" width="13.375" style="78" customWidth="1"/>
    <col min="27" max="44" width="9.00390625" style="78" customWidth="1"/>
    <col min="45" max="45" width="8.375" style="78" customWidth="1"/>
    <col min="46" max="16384" width="11.00390625" style="78" customWidth="1"/>
  </cols>
  <sheetData>
    <row r="1" spans="1:23" ht="13.5" customHeight="1">
      <c r="A1" s="96" t="s">
        <v>510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22"/>
      <c r="O1" s="77"/>
      <c r="P1" s="77"/>
      <c r="Q1" s="77"/>
      <c r="R1" s="77"/>
      <c r="S1" s="77"/>
      <c r="T1" s="269" t="s">
        <v>348</v>
      </c>
      <c r="U1" s="269"/>
      <c r="V1" s="269"/>
      <c r="W1" s="269"/>
    </row>
    <row r="2" spans="1:23" ht="13.5" customHeight="1">
      <c r="A2" s="248" t="s">
        <v>331</v>
      </c>
      <c r="B2" s="251" t="s">
        <v>332</v>
      </c>
      <c r="C2" s="252"/>
      <c r="D2" s="248"/>
      <c r="E2" s="251" t="s">
        <v>333</v>
      </c>
      <c r="F2" s="252"/>
      <c r="G2" s="248"/>
      <c r="H2" s="251" t="s">
        <v>334</v>
      </c>
      <c r="I2" s="252"/>
      <c r="J2" s="248"/>
      <c r="K2" s="251" t="s">
        <v>335</v>
      </c>
      <c r="L2" s="252"/>
      <c r="M2" s="248"/>
      <c r="N2" s="251" t="s">
        <v>336</v>
      </c>
      <c r="O2" s="252"/>
      <c r="P2" s="248"/>
      <c r="Q2" s="270" t="s">
        <v>129</v>
      </c>
      <c r="R2" s="271"/>
      <c r="S2" s="272"/>
      <c r="T2" s="251" t="s">
        <v>337</v>
      </c>
      <c r="U2" s="252"/>
      <c r="V2" s="248"/>
      <c r="W2" s="251" t="s">
        <v>338</v>
      </c>
    </row>
    <row r="3" spans="1:23" ht="13.5" customHeight="1">
      <c r="A3" s="249"/>
      <c r="B3" s="253"/>
      <c r="C3" s="254"/>
      <c r="D3" s="250"/>
      <c r="E3" s="253"/>
      <c r="F3" s="254"/>
      <c r="G3" s="250"/>
      <c r="H3" s="253"/>
      <c r="I3" s="254"/>
      <c r="J3" s="250"/>
      <c r="K3" s="253"/>
      <c r="L3" s="254"/>
      <c r="M3" s="250"/>
      <c r="N3" s="253"/>
      <c r="O3" s="254"/>
      <c r="P3" s="250"/>
      <c r="Q3" s="255" t="s">
        <v>28</v>
      </c>
      <c r="R3" s="256"/>
      <c r="S3" s="257"/>
      <c r="T3" s="253" t="s">
        <v>339</v>
      </c>
      <c r="U3" s="254"/>
      <c r="V3" s="250"/>
      <c r="W3" s="259"/>
    </row>
    <row r="4" spans="1:23" ht="13.5" customHeight="1">
      <c r="A4" s="250"/>
      <c r="B4" s="79" t="s">
        <v>5</v>
      </c>
      <c r="C4" s="79" t="s">
        <v>3</v>
      </c>
      <c r="D4" s="79" t="s">
        <v>4</v>
      </c>
      <c r="E4" s="79" t="s">
        <v>5</v>
      </c>
      <c r="F4" s="79" t="s">
        <v>3</v>
      </c>
      <c r="G4" s="79" t="s">
        <v>4</v>
      </c>
      <c r="H4" s="79" t="s">
        <v>5</v>
      </c>
      <c r="I4" s="79" t="s">
        <v>3</v>
      </c>
      <c r="J4" s="80" t="s">
        <v>4</v>
      </c>
      <c r="K4" s="79" t="s">
        <v>5</v>
      </c>
      <c r="L4" s="79" t="s">
        <v>3</v>
      </c>
      <c r="M4" s="79" t="s">
        <v>4</v>
      </c>
      <c r="N4" s="79" t="s">
        <v>5</v>
      </c>
      <c r="O4" s="79" t="s">
        <v>3</v>
      </c>
      <c r="P4" s="79" t="s">
        <v>4</v>
      </c>
      <c r="Q4" s="79" t="s">
        <v>5</v>
      </c>
      <c r="R4" s="79" t="s">
        <v>3</v>
      </c>
      <c r="S4" s="79" t="s">
        <v>4</v>
      </c>
      <c r="T4" s="79" t="s">
        <v>5</v>
      </c>
      <c r="U4" s="79" t="s">
        <v>3</v>
      </c>
      <c r="V4" s="79" t="s">
        <v>4</v>
      </c>
      <c r="W4" s="253"/>
    </row>
    <row r="5" spans="1:23" ht="13.5" customHeight="1">
      <c r="A5" s="105" t="s">
        <v>490</v>
      </c>
      <c r="B5" s="85">
        <f aca="true" t="shared" si="0" ref="B5:V5">SUM(B6:B14)</f>
        <v>4910</v>
      </c>
      <c r="C5" s="90">
        <f t="shared" si="0"/>
        <v>2159</v>
      </c>
      <c r="D5" s="90">
        <f t="shared" si="0"/>
        <v>2751</v>
      </c>
      <c r="E5" s="85">
        <f t="shared" si="0"/>
        <v>3658</v>
      </c>
      <c r="F5" s="90">
        <f t="shared" si="0"/>
        <v>2058</v>
      </c>
      <c r="G5" s="90">
        <f t="shared" si="0"/>
        <v>1600</v>
      </c>
      <c r="H5" s="85">
        <f t="shared" si="0"/>
        <v>1000</v>
      </c>
      <c r="I5" s="90">
        <f t="shared" si="0"/>
        <v>87</v>
      </c>
      <c r="J5" s="90">
        <f t="shared" si="0"/>
        <v>913</v>
      </c>
      <c r="K5" s="85">
        <f t="shared" si="0"/>
        <v>25</v>
      </c>
      <c r="L5" s="90">
        <f t="shared" si="0"/>
        <v>7</v>
      </c>
      <c r="M5" s="90">
        <f t="shared" si="0"/>
        <v>18</v>
      </c>
      <c r="N5" s="85">
        <f t="shared" si="0"/>
        <v>226</v>
      </c>
      <c r="O5" s="90">
        <f t="shared" si="0"/>
        <v>6</v>
      </c>
      <c r="P5" s="90">
        <f t="shared" si="0"/>
        <v>220</v>
      </c>
      <c r="Q5" s="85">
        <f t="shared" si="0"/>
        <v>0</v>
      </c>
      <c r="R5" s="90">
        <f t="shared" si="0"/>
        <v>0</v>
      </c>
      <c r="S5" s="90">
        <f t="shared" si="0"/>
        <v>0</v>
      </c>
      <c r="T5" s="85">
        <f t="shared" si="0"/>
        <v>1</v>
      </c>
      <c r="U5" s="90">
        <f t="shared" si="0"/>
        <v>1</v>
      </c>
      <c r="V5" s="90">
        <f t="shared" si="0"/>
        <v>0</v>
      </c>
      <c r="W5" s="88" t="s">
        <v>356</v>
      </c>
    </row>
    <row r="6" spans="1:23" ht="13.5" customHeight="1">
      <c r="A6" s="84" t="s">
        <v>511</v>
      </c>
      <c r="B6" s="85">
        <f aca="true" t="shared" si="1" ref="B6:V6">B17+B28</f>
        <v>3170</v>
      </c>
      <c r="C6" s="86">
        <f t="shared" si="1"/>
        <v>1444</v>
      </c>
      <c r="D6" s="86">
        <f t="shared" si="1"/>
        <v>1726</v>
      </c>
      <c r="E6" s="85">
        <f t="shared" si="1"/>
        <v>2615</v>
      </c>
      <c r="F6" s="86">
        <f t="shared" si="1"/>
        <v>1407</v>
      </c>
      <c r="G6" s="86">
        <f t="shared" si="1"/>
        <v>1208</v>
      </c>
      <c r="H6" s="85">
        <f t="shared" si="1"/>
        <v>537</v>
      </c>
      <c r="I6" s="86">
        <f t="shared" si="1"/>
        <v>35</v>
      </c>
      <c r="J6" s="86">
        <f t="shared" si="1"/>
        <v>502</v>
      </c>
      <c r="K6" s="85">
        <f t="shared" si="1"/>
        <v>17</v>
      </c>
      <c r="L6" s="86">
        <f t="shared" si="1"/>
        <v>1</v>
      </c>
      <c r="M6" s="86">
        <f t="shared" si="1"/>
        <v>16</v>
      </c>
      <c r="N6" s="85">
        <f t="shared" si="1"/>
        <v>0</v>
      </c>
      <c r="O6" s="86">
        <f t="shared" si="1"/>
        <v>0</v>
      </c>
      <c r="P6" s="86">
        <f t="shared" si="1"/>
        <v>0</v>
      </c>
      <c r="Q6" s="85">
        <f t="shared" si="1"/>
        <v>0</v>
      </c>
      <c r="R6" s="86">
        <f t="shared" si="1"/>
        <v>0</v>
      </c>
      <c r="S6" s="86">
        <f t="shared" si="1"/>
        <v>0</v>
      </c>
      <c r="T6" s="85">
        <f t="shared" si="1"/>
        <v>1</v>
      </c>
      <c r="U6" s="86">
        <f t="shared" si="1"/>
        <v>1</v>
      </c>
      <c r="V6" s="86">
        <f t="shared" si="1"/>
        <v>0</v>
      </c>
      <c r="W6" s="88" t="s">
        <v>321</v>
      </c>
    </row>
    <row r="7" spans="1:23" ht="13.5" customHeight="1">
      <c r="A7" s="84" t="s">
        <v>498</v>
      </c>
      <c r="B7" s="85">
        <f aca="true" t="shared" si="2" ref="B7:V7">B18+B29</f>
        <v>115</v>
      </c>
      <c r="C7" s="86">
        <f t="shared" si="2"/>
        <v>49</v>
      </c>
      <c r="D7" s="86">
        <f t="shared" si="2"/>
        <v>66</v>
      </c>
      <c r="E7" s="85">
        <f t="shared" si="2"/>
        <v>45</v>
      </c>
      <c r="F7" s="86">
        <f t="shared" si="2"/>
        <v>30</v>
      </c>
      <c r="G7" s="86">
        <f t="shared" si="2"/>
        <v>15</v>
      </c>
      <c r="H7" s="85">
        <f t="shared" si="2"/>
        <v>67</v>
      </c>
      <c r="I7" s="86">
        <f t="shared" si="2"/>
        <v>16</v>
      </c>
      <c r="J7" s="86">
        <f t="shared" si="2"/>
        <v>51</v>
      </c>
      <c r="K7" s="85">
        <f t="shared" si="2"/>
        <v>3</v>
      </c>
      <c r="L7" s="86">
        <f t="shared" si="2"/>
        <v>3</v>
      </c>
      <c r="M7" s="86">
        <f t="shared" si="2"/>
        <v>0</v>
      </c>
      <c r="N7" s="85">
        <f t="shared" si="2"/>
        <v>0</v>
      </c>
      <c r="O7" s="86">
        <f t="shared" si="2"/>
        <v>0</v>
      </c>
      <c r="P7" s="86">
        <f t="shared" si="2"/>
        <v>0</v>
      </c>
      <c r="Q7" s="85">
        <f t="shared" si="2"/>
        <v>0</v>
      </c>
      <c r="R7" s="86">
        <f t="shared" si="2"/>
        <v>0</v>
      </c>
      <c r="S7" s="86">
        <f t="shared" si="2"/>
        <v>0</v>
      </c>
      <c r="T7" s="85">
        <f t="shared" si="2"/>
        <v>0</v>
      </c>
      <c r="U7" s="86">
        <f t="shared" si="2"/>
        <v>0</v>
      </c>
      <c r="V7" s="86">
        <f t="shared" si="2"/>
        <v>0</v>
      </c>
      <c r="W7" s="88" t="s">
        <v>322</v>
      </c>
    </row>
    <row r="8" spans="1:23" ht="13.5" customHeight="1">
      <c r="A8" s="84" t="s">
        <v>512</v>
      </c>
      <c r="B8" s="85">
        <f aca="true" t="shared" si="3" ref="B8:V8">B19+B30</f>
        <v>313</v>
      </c>
      <c r="C8" s="86">
        <f t="shared" si="3"/>
        <v>246</v>
      </c>
      <c r="D8" s="86">
        <f t="shared" si="3"/>
        <v>67</v>
      </c>
      <c r="E8" s="85">
        <f t="shared" si="3"/>
        <v>258</v>
      </c>
      <c r="F8" s="86">
        <f t="shared" si="3"/>
        <v>223</v>
      </c>
      <c r="G8" s="86">
        <f t="shared" si="3"/>
        <v>35</v>
      </c>
      <c r="H8" s="85">
        <f t="shared" si="3"/>
        <v>52</v>
      </c>
      <c r="I8" s="86">
        <f t="shared" si="3"/>
        <v>20</v>
      </c>
      <c r="J8" s="86">
        <f t="shared" si="3"/>
        <v>32</v>
      </c>
      <c r="K8" s="85">
        <f t="shared" si="3"/>
        <v>3</v>
      </c>
      <c r="L8" s="86">
        <f t="shared" si="3"/>
        <v>3</v>
      </c>
      <c r="M8" s="86">
        <f t="shared" si="3"/>
        <v>0</v>
      </c>
      <c r="N8" s="85">
        <f t="shared" si="3"/>
        <v>0</v>
      </c>
      <c r="O8" s="86">
        <f t="shared" si="3"/>
        <v>0</v>
      </c>
      <c r="P8" s="86">
        <f t="shared" si="3"/>
        <v>0</v>
      </c>
      <c r="Q8" s="85">
        <f t="shared" si="3"/>
        <v>0</v>
      </c>
      <c r="R8" s="86">
        <f t="shared" si="3"/>
        <v>0</v>
      </c>
      <c r="S8" s="86">
        <f t="shared" si="3"/>
        <v>0</v>
      </c>
      <c r="T8" s="85">
        <f t="shared" si="3"/>
        <v>0</v>
      </c>
      <c r="U8" s="86">
        <f t="shared" si="3"/>
        <v>0</v>
      </c>
      <c r="V8" s="86">
        <f t="shared" si="3"/>
        <v>0</v>
      </c>
      <c r="W8" s="88" t="s">
        <v>323</v>
      </c>
    </row>
    <row r="9" spans="1:23" ht="13.5" customHeight="1">
      <c r="A9" s="84" t="s">
        <v>513</v>
      </c>
      <c r="B9" s="85">
        <f aca="true" t="shared" si="4" ref="B9:V9">B20+B31</f>
        <v>371</v>
      </c>
      <c r="C9" s="86">
        <f t="shared" si="4"/>
        <v>83</v>
      </c>
      <c r="D9" s="86">
        <f t="shared" si="4"/>
        <v>288</v>
      </c>
      <c r="E9" s="85">
        <f t="shared" si="4"/>
        <v>175</v>
      </c>
      <c r="F9" s="86">
        <f t="shared" si="4"/>
        <v>75</v>
      </c>
      <c r="G9" s="86">
        <f t="shared" si="4"/>
        <v>100</v>
      </c>
      <c r="H9" s="85">
        <f t="shared" si="4"/>
        <v>196</v>
      </c>
      <c r="I9" s="86">
        <f t="shared" si="4"/>
        <v>8</v>
      </c>
      <c r="J9" s="86">
        <f t="shared" si="4"/>
        <v>188</v>
      </c>
      <c r="K9" s="85">
        <f t="shared" si="4"/>
        <v>0</v>
      </c>
      <c r="L9" s="86">
        <f t="shared" si="4"/>
        <v>0</v>
      </c>
      <c r="M9" s="86">
        <f t="shared" si="4"/>
        <v>0</v>
      </c>
      <c r="N9" s="85">
        <f t="shared" si="4"/>
        <v>0</v>
      </c>
      <c r="O9" s="86">
        <f t="shared" si="4"/>
        <v>0</v>
      </c>
      <c r="P9" s="86">
        <f t="shared" si="4"/>
        <v>0</v>
      </c>
      <c r="Q9" s="85">
        <f t="shared" si="4"/>
        <v>0</v>
      </c>
      <c r="R9" s="86">
        <f t="shared" si="4"/>
        <v>0</v>
      </c>
      <c r="S9" s="86">
        <f t="shared" si="4"/>
        <v>0</v>
      </c>
      <c r="T9" s="85">
        <f t="shared" si="4"/>
        <v>0</v>
      </c>
      <c r="U9" s="86">
        <f t="shared" si="4"/>
        <v>0</v>
      </c>
      <c r="V9" s="86">
        <f t="shared" si="4"/>
        <v>0</v>
      </c>
      <c r="W9" s="88" t="s">
        <v>324</v>
      </c>
    </row>
    <row r="10" spans="1:46" ht="13.5" customHeight="1">
      <c r="A10" s="84" t="s">
        <v>514</v>
      </c>
      <c r="B10" s="85">
        <f aca="true" t="shared" si="5" ref="B10:V10">B21+B32</f>
        <v>5</v>
      </c>
      <c r="C10" s="86">
        <f t="shared" si="5"/>
        <v>5</v>
      </c>
      <c r="D10" s="86">
        <f t="shared" si="5"/>
        <v>0</v>
      </c>
      <c r="E10" s="85">
        <f t="shared" si="5"/>
        <v>3</v>
      </c>
      <c r="F10" s="86">
        <f t="shared" si="5"/>
        <v>3</v>
      </c>
      <c r="G10" s="86">
        <f t="shared" si="5"/>
        <v>0</v>
      </c>
      <c r="H10" s="85">
        <f t="shared" si="5"/>
        <v>2</v>
      </c>
      <c r="I10" s="86">
        <f t="shared" si="5"/>
        <v>2</v>
      </c>
      <c r="J10" s="86">
        <f t="shared" si="5"/>
        <v>0</v>
      </c>
      <c r="K10" s="85">
        <f t="shared" si="5"/>
        <v>0</v>
      </c>
      <c r="L10" s="86">
        <f t="shared" si="5"/>
        <v>0</v>
      </c>
      <c r="M10" s="86">
        <f t="shared" si="5"/>
        <v>0</v>
      </c>
      <c r="N10" s="85">
        <f t="shared" si="5"/>
        <v>0</v>
      </c>
      <c r="O10" s="86">
        <f t="shared" si="5"/>
        <v>0</v>
      </c>
      <c r="P10" s="86">
        <f t="shared" si="5"/>
        <v>0</v>
      </c>
      <c r="Q10" s="85">
        <f t="shared" si="5"/>
        <v>0</v>
      </c>
      <c r="R10" s="86">
        <f t="shared" si="5"/>
        <v>0</v>
      </c>
      <c r="S10" s="86">
        <f t="shared" si="5"/>
        <v>0</v>
      </c>
      <c r="T10" s="85">
        <f t="shared" si="5"/>
        <v>0</v>
      </c>
      <c r="U10" s="86">
        <f t="shared" si="5"/>
        <v>0</v>
      </c>
      <c r="V10" s="86">
        <f t="shared" si="5"/>
        <v>0</v>
      </c>
      <c r="W10" s="88" t="s">
        <v>325</v>
      </c>
      <c r="AT10" s="123" t="s">
        <v>130</v>
      </c>
    </row>
    <row r="11" spans="1:46" ht="13.5" customHeight="1">
      <c r="A11" s="84" t="s">
        <v>515</v>
      </c>
      <c r="B11" s="85">
        <f aca="true" t="shared" si="6" ref="B11:V11">B22+B33</f>
        <v>98</v>
      </c>
      <c r="C11" s="86">
        <f t="shared" si="6"/>
        <v>16</v>
      </c>
      <c r="D11" s="86">
        <f t="shared" si="6"/>
        <v>82</v>
      </c>
      <c r="E11" s="85">
        <f t="shared" si="6"/>
        <v>34</v>
      </c>
      <c r="F11" s="86">
        <f t="shared" si="6"/>
        <v>12</v>
      </c>
      <c r="G11" s="86">
        <f t="shared" si="6"/>
        <v>22</v>
      </c>
      <c r="H11" s="85">
        <f t="shared" si="6"/>
        <v>63</v>
      </c>
      <c r="I11" s="86">
        <f t="shared" si="6"/>
        <v>4</v>
      </c>
      <c r="J11" s="86">
        <f t="shared" si="6"/>
        <v>59</v>
      </c>
      <c r="K11" s="85">
        <f t="shared" si="6"/>
        <v>1</v>
      </c>
      <c r="L11" s="86">
        <f t="shared" si="6"/>
        <v>0</v>
      </c>
      <c r="M11" s="86">
        <f t="shared" si="6"/>
        <v>1</v>
      </c>
      <c r="N11" s="85">
        <f t="shared" si="6"/>
        <v>0</v>
      </c>
      <c r="O11" s="86">
        <f t="shared" si="6"/>
        <v>0</v>
      </c>
      <c r="P11" s="86">
        <f t="shared" si="6"/>
        <v>0</v>
      </c>
      <c r="Q11" s="85">
        <f t="shared" si="6"/>
        <v>0</v>
      </c>
      <c r="R11" s="86">
        <f t="shared" si="6"/>
        <v>0</v>
      </c>
      <c r="S11" s="86">
        <f t="shared" si="6"/>
        <v>0</v>
      </c>
      <c r="T11" s="85">
        <f t="shared" si="6"/>
        <v>0</v>
      </c>
      <c r="U11" s="86">
        <f t="shared" si="6"/>
        <v>0</v>
      </c>
      <c r="V11" s="86">
        <f t="shared" si="6"/>
        <v>0</v>
      </c>
      <c r="W11" s="88" t="s">
        <v>326</v>
      </c>
      <c r="AT11" s="123" t="s">
        <v>130</v>
      </c>
    </row>
    <row r="12" spans="1:46" ht="13.5" customHeight="1">
      <c r="A12" s="84" t="s">
        <v>499</v>
      </c>
      <c r="B12" s="85">
        <f aca="true" t="shared" si="7" ref="B12:V12">B23+B34</f>
        <v>224</v>
      </c>
      <c r="C12" s="86">
        <f t="shared" si="7"/>
        <v>6</v>
      </c>
      <c r="D12" s="86">
        <f t="shared" si="7"/>
        <v>218</v>
      </c>
      <c r="E12" s="85">
        <f t="shared" si="7"/>
        <v>2</v>
      </c>
      <c r="F12" s="86">
        <f t="shared" si="7"/>
        <v>0</v>
      </c>
      <c r="G12" s="86">
        <f t="shared" si="7"/>
        <v>2</v>
      </c>
      <c r="H12" s="85">
        <f t="shared" si="7"/>
        <v>0</v>
      </c>
      <c r="I12" s="90">
        <f t="shared" si="7"/>
        <v>0</v>
      </c>
      <c r="J12" s="90">
        <f t="shared" si="7"/>
        <v>0</v>
      </c>
      <c r="K12" s="85">
        <f t="shared" si="7"/>
        <v>0</v>
      </c>
      <c r="L12" s="86">
        <f t="shared" si="7"/>
        <v>0</v>
      </c>
      <c r="M12" s="86">
        <f t="shared" si="7"/>
        <v>0</v>
      </c>
      <c r="N12" s="85">
        <f t="shared" si="7"/>
        <v>222</v>
      </c>
      <c r="O12" s="86">
        <f t="shared" si="7"/>
        <v>6</v>
      </c>
      <c r="P12" s="86">
        <f t="shared" si="7"/>
        <v>216</v>
      </c>
      <c r="Q12" s="85">
        <f t="shared" si="7"/>
        <v>0</v>
      </c>
      <c r="R12" s="86">
        <f t="shared" si="7"/>
        <v>0</v>
      </c>
      <c r="S12" s="86">
        <f t="shared" si="7"/>
        <v>0</v>
      </c>
      <c r="T12" s="85">
        <f t="shared" si="7"/>
        <v>0</v>
      </c>
      <c r="U12" s="86">
        <f t="shared" si="7"/>
        <v>0</v>
      </c>
      <c r="V12" s="86">
        <f t="shared" si="7"/>
        <v>0</v>
      </c>
      <c r="W12" s="88" t="s">
        <v>327</v>
      </c>
      <c r="AT12" s="123" t="s">
        <v>130</v>
      </c>
    </row>
    <row r="13" spans="1:46" ht="13.5" customHeight="1">
      <c r="A13" s="84" t="s">
        <v>500</v>
      </c>
      <c r="B13" s="85">
        <f aca="true" t="shared" si="8" ref="B13:V13">B24+B35</f>
        <v>594</v>
      </c>
      <c r="C13" s="86">
        <f t="shared" si="8"/>
        <v>304</v>
      </c>
      <c r="D13" s="86">
        <f t="shared" si="8"/>
        <v>290</v>
      </c>
      <c r="E13" s="85">
        <f t="shared" si="8"/>
        <v>517</v>
      </c>
      <c r="F13" s="86">
        <f t="shared" si="8"/>
        <v>302</v>
      </c>
      <c r="G13" s="86">
        <f t="shared" si="8"/>
        <v>215</v>
      </c>
      <c r="H13" s="85">
        <f t="shared" si="8"/>
        <v>73</v>
      </c>
      <c r="I13" s="86">
        <f t="shared" si="8"/>
        <v>2</v>
      </c>
      <c r="J13" s="86">
        <f t="shared" si="8"/>
        <v>71</v>
      </c>
      <c r="K13" s="85">
        <f t="shared" si="8"/>
        <v>0</v>
      </c>
      <c r="L13" s="86">
        <f t="shared" si="8"/>
        <v>0</v>
      </c>
      <c r="M13" s="86">
        <f t="shared" si="8"/>
        <v>0</v>
      </c>
      <c r="N13" s="85">
        <f t="shared" si="8"/>
        <v>4</v>
      </c>
      <c r="O13" s="86">
        <f t="shared" si="8"/>
        <v>0</v>
      </c>
      <c r="P13" s="86">
        <f t="shared" si="8"/>
        <v>4</v>
      </c>
      <c r="Q13" s="85">
        <f t="shared" si="8"/>
        <v>0</v>
      </c>
      <c r="R13" s="86">
        <f t="shared" si="8"/>
        <v>0</v>
      </c>
      <c r="S13" s="86">
        <f t="shared" si="8"/>
        <v>0</v>
      </c>
      <c r="T13" s="85">
        <f t="shared" si="8"/>
        <v>0</v>
      </c>
      <c r="U13" s="86">
        <f t="shared" si="8"/>
        <v>0</v>
      </c>
      <c r="V13" s="86">
        <f t="shared" si="8"/>
        <v>0</v>
      </c>
      <c r="W13" s="88" t="s">
        <v>328</v>
      </c>
      <c r="AT13" s="123" t="s">
        <v>130</v>
      </c>
    </row>
    <row r="14" spans="1:48" ht="13.5" customHeight="1">
      <c r="A14" s="113" t="s">
        <v>330</v>
      </c>
      <c r="B14" s="85">
        <f aca="true" t="shared" si="9" ref="B14:V14">B25+B36</f>
        <v>20</v>
      </c>
      <c r="C14" s="86">
        <f t="shared" si="9"/>
        <v>6</v>
      </c>
      <c r="D14" s="86">
        <f t="shared" si="9"/>
        <v>14</v>
      </c>
      <c r="E14" s="85">
        <f t="shared" si="9"/>
        <v>9</v>
      </c>
      <c r="F14" s="86">
        <f t="shared" si="9"/>
        <v>6</v>
      </c>
      <c r="G14" s="86">
        <f t="shared" si="9"/>
        <v>3</v>
      </c>
      <c r="H14" s="85">
        <f t="shared" si="9"/>
        <v>10</v>
      </c>
      <c r="I14" s="86">
        <f t="shared" si="9"/>
        <v>0</v>
      </c>
      <c r="J14" s="86">
        <f t="shared" si="9"/>
        <v>10</v>
      </c>
      <c r="K14" s="85">
        <f t="shared" si="9"/>
        <v>1</v>
      </c>
      <c r="L14" s="86">
        <f t="shared" si="9"/>
        <v>0</v>
      </c>
      <c r="M14" s="86">
        <f t="shared" si="9"/>
        <v>1</v>
      </c>
      <c r="N14" s="85">
        <f t="shared" si="9"/>
        <v>0</v>
      </c>
      <c r="O14" s="86">
        <f t="shared" si="9"/>
        <v>0</v>
      </c>
      <c r="P14" s="86">
        <f t="shared" si="9"/>
        <v>0</v>
      </c>
      <c r="Q14" s="85">
        <f t="shared" si="9"/>
        <v>0</v>
      </c>
      <c r="R14" s="86">
        <f t="shared" si="9"/>
        <v>0</v>
      </c>
      <c r="S14" s="86">
        <f t="shared" si="9"/>
        <v>0</v>
      </c>
      <c r="T14" s="85">
        <f t="shared" si="9"/>
        <v>0</v>
      </c>
      <c r="U14" s="86">
        <f t="shared" si="9"/>
        <v>0</v>
      </c>
      <c r="V14" s="86">
        <f t="shared" si="9"/>
        <v>0</v>
      </c>
      <c r="W14" s="88" t="s">
        <v>329</v>
      </c>
      <c r="AT14" s="124" t="s">
        <v>130</v>
      </c>
      <c r="AU14" s="124" t="s">
        <v>130</v>
      </c>
      <c r="AV14" s="125"/>
    </row>
    <row r="15" spans="1:23" ht="13.5" customHeight="1">
      <c r="A15" s="114"/>
      <c r="B15" s="93"/>
      <c r="C15" s="91"/>
      <c r="D15" s="91"/>
      <c r="E15" s="93"/>
      <c r="F15" s="91"/>
      <c r="G15" s="91"/>
      <c r="H15" s="93"/>
      <c r="I15" s="91"/>
      <c r="J15" s="91"/>
      <c r="K15" s="93"/>
      <c r="L15" s="91"/>
      <c r="M15" s="91"/>
      <c r="N15" s="93"/>
      <c r="O15" s="91"/>
      <c r="P15" s="91"/>
      <c r="Q15" s="93"/>
      <c r="R15" s="91"/>
      <c r="S15" s="91"/>
      <c r="T15" s="93"/>
      <c r="U15" s="91"/>
      <c r="V15" s="91"/>
      <c r="W15" s="116"/>
    </row>
    <row r="16" spans="1:23" ht="13.5" customHeight="1">
      <c r="A16" s="105" t="s">
        <v>516</v>
      </c>
      <c r="B16" s="85">
        <f aca="true" t="shared" si="10" ref="B16:V16">SUM(B17:B25)</f>
        <v>4896</v>
      </c>
      <c r="C16" s="90">
        <f t="shared" si="10"/>
        <v>2151</v>
      </c>
      <c r="D16" s="90">
        <f t="shared" si="10"/>
        <v>2745</v>
      </c>
      <c r="E16" s="85">
        <f t="shared" si="10"/>
        <v>3651</v>
      </c>
      <c r="F16" s="90">
        <f t="shared" si="10"/>
        <v>2053</v>
      </c>
      <c r="G16" s="90">
        <f t="shared" si="10"/>
        <v>1598</v>
      </c>
      <c r="H16" s="85">
        <f t="shared" si="10"/>
        <v>993</v>
      </c>
      <c r="I16" s="90">
        <f t="shared" si="10"/>
        <v>84</v>
      </c>
      <c r="J16" s="90">
        <f t="shared" si="10"/>
        <v>909</v>
      </c>
      <c r="K16" s="85">
        <f t="shared" si="10"/>
        <v>25</v>
      </c>
      <c r="L16" s="90">
        <f t="shared" si="10"/>
        <v>7</v>
      </c>
      <c r="M16" s="90">
        <f t="shared" si="10"/>
        <v>18</v>
      </c>
      <c r="N16" s="85">
        <f t="shared" si="10"/>
        <v>226</v>
      </c>
      <c r="O16" s="90">
        <f t="shared" si="10"/>
        <v>6</v>
      </c>
      <c r="P16" s="90">
        <f t="shared" si="10"/>
        <v>220</v>
      </c>
      <c r="Q16" s="85">
        <f t="shared" si="10"/>
        <v>0</v>
      </c>
      <c r="R16" s="90">
        <f t="shared" si="10"/>
        <v>0</v>
      </c>
      <c r="S16" s="90">
        <f t="shared" si="10"/>
        <v>0</v>
      </c>
      <c r="T16" s="85">
        <f t="shared" si="10"/>
        <v>1</v>
      </c>
      <c r="U16" s="90">
        <f t="shared" si="10"/>
        <v>1</v>
      </c>
      <c r="V16" s="90">
        <f t="shared" si="10"/>
        <v>0</v>
      </c>
      <c r="W16" s="88" t="s">
        <v>517</v>
      </c>
    </row>
    <row r="17" spans="1:23" ht="13.5" customHeight="1">
      <c r="A17" s="84" t="s">
        <v>511</v>
      </c>
      <c r="B17" s="85">
        <f aca="true" t="shared" si="11" ref="B17:B25">C17+D17</f>
        <v>3160</v>
      </c>
      <c r="C17" s="126">
        <f aca="true" t="shared" si="12" ref="C17:C25">F17+I17+L17+O17+R17+U17</f>
        <v>1440</v>
      </c>
      <c r="D17" s="126">
        <f aca="true" t="shared" si="13" ref="D17:D25">G17+J17+M17+P17+S17+V17</f>
        <v>1720</v>
      </c>
      <c r="E17" s="85">
        <f aca="true" t="shared" si="14" ref="E17:E25">F17+G17</f>
        <v>2610</v>
      </c>
      <c r="F17" s="86">
        <v>1404</v>
      </c>
      <c r="G17" s="86">
        <v>1206</v>
      </c>
      <c r="H17" s="85">
        <f aca="true" t="shared" si="15" ref="H17:H25">I17+J17</f>
        <v>532</v>
      </c>
      <c r="I17" s="86">
        <v>34</v>
      </c>
      <c r="J17" s="86">
        <v>498</v>
      </c>
      <c r="K17" s="85">
        <f aca="true" t="shared" si="16" ref="K17:K25">L17+M17</f>
        <v>17</v>
      </c>
      <c r="L17" s="91">
        <v>1</v>
      </c>
      <c r="M17" s="86">
        <v>16</v>
      </c>
      <c r="N17" s="85">
        <f aca="true" t="shared" si="17" ref="N17:N25">O17+P17</f>
        <v>0</v>
      </c>
      <c r="O17" s="91">
        <v>0</v>
      </c>
      <c r="P17" s="91">
        <v>0</v>
      </c>
      <c r="Q17" s="85">
        <f aca="true" t="shared" si="18" ref="Q17:Q25">R17+S17</f>
        <v>0</v>
      </c>
      <c r="R17" s="91">
        <v>0</v>
      </c>
      <c r="S17" s="91">
        <v>0</v>
      </c>
      <c r="T17" s="85">
        <f aca="true" t="shared" si="19" ref="T17:T25">U17+V17</f>
        <v>1</v>
      </c>
      <c r="U17" s="91">
        <v>1</v>
      </c>
      <c r="V17" s="91">
        <v>0</v>
      </c>
      <c r="W17" s="88" t="s">
        <v>321</v>
      </c>
    </row>
    <row r="18" spans="1:23" ht="13.5" customHeight="1">
      <c r="A18" s="84" t="s">
        <v>498</v>
      </c>
      <c r="B18" s="85">
        <f t="shared" si="11"/>
        <v>115</v>
      </c>
      <c r="C18" s="126">
        <f t="shared" si="12"/>
        <v>49</v>
      </c>
      <c r="D18" s="126">
        <f t="shared" si="13"/>
        <v>66</v>
      </c>
      <c r="E18" s="85">
        <f t="shared" si="14"/>
        <v>45</v>
      </c>
      <c r="F18" s="86">
        <v>30</v>
      </c>
      <c r="G18" s="86">
        <v>15</v>
      </c>
      <c r="H18" s="85">
        <f t="shared" si="15"/>
        <v>67</v>
      </c>
      <c r="I18" s="86">
        <v>16</v>
      </c>
      <c r="J18" s="86">
        <v>51</v>
      </c>
      <c r="K18" s="85">
        <f t="shared" si="16"/>
        <v>3</v>
      </c>
      <c r="L18" s="91">
        <v>3</v>
      </c>
      <c r="M18" s="91">
        <v>0</v>
      </c>
      <c r="N18" s="85">
        <f t="shared" si="17"/>
        <v>0</v>
      </c>
      <c r="O18" s="91">
        <v>0</v>
      </c>
      <c r="P18" s="91">
        <v>0</v>
      </c>
      <c r="Q18" s="85">
        <f t="shared" si="18"/>
        <v>0</v>
      </c>
      <c r="R18" s="91">
        <v>0</v>
      </c>
      <c r="S18" s="91">
        <v>0</v>
      </c>
      <c r="T18" s="85">
        <f t="shared" si="19"/>
        <v>0</v>
      </c>
      <c r="U18" s="91">
        <v>0</v>
      </c>
      <c r="V18" s="91">
        <v>0</v>
      </c>
      <c r="W18" s="88" t="s">
        <v>322</v>
      </c>
    </row>
    <row r="19" spans="1:23" ht="13.5" customHeight="1">
      <c r="A19" s="84" t="s">
        <v>512</v>
      </c>
      <c r="B19" s="85">
        <f t="shared" si="11"/>
        <v>309</v>
      </c>
      <c r="C19" s="126">
        <f t="shared" si="12"/>
        <v>242</v>
      </c>
      <c r="D19" s="126">
        <f t="shared" si="13"/>
        <v>67</v>
      </c>
      <c r="E19" s="85">
        <f t="shared" si="14"/>
        <v>256</v>
      </c>
      <c r="F19" s="86">
        <v>221</v>
      </c>
      <c r="G19" s="86">
        <v>35</v>
      </c>
      <c r="H19" s="85">
        <f t="shared" si="15"/>
        <v>50</v>
      </c>
      <c r="I19" s="86">
        <v>18</v>
      </c>
      <c r="J19" s="86">
        <v>32</v>
      </c>
      <c r="K19" s="85">
        <f t="shared" si="16"/>
        <v>3</v>
      </c>
      <c r="L19" s="91">
        <v>3</v>
      </c>
      <c r="M19" s="91">
        <v>0</v>
      </c>
      <c r="N19" s="85">
        <f t="shared" si="17"/>
        <v>0</v>
      </c>
      <c r="O19" s="91">
        <v>0</v>
      </c>
      <c r="P19" s="91">
        <v>0</v>
      </c>
      <c r="Q19" s="85">
        <f t="shared" si="18"/>
        <v>0</v>
      </c>
      <c r="R19" s="91">
        <v>0</v>
      </c>
      <c r="S19" s="91">
        <v>0</v>
      </c>
      <c r="T19" s="85">
        <f t="shared" si="19"/>
        <v>0</v>
      </c>
      <c r="U19" s="91">
        <v>0</v>
      </c>
      <c r="V19" s="91">
        <v>0</v>
      </c>
      <c r="W19" s="88" t="s">
        <v>323</v>
      </c>
    </row>
    <row r="20" spans="1:23" ht="13.5" customHeight="1">
      <c r="A20" s="84" t="s">
        <v>513</v>
      </c>
      <c r="B20" s="85">
        <f t="shared" si="11"/>
        <v>371</v>
      </c>
      <c r="C20" s="126">
        <f t="shared" si="12"/>
        <v>83</v>
      </c>
      <c r="D20" s="126">
        <f t="shared" si="13"/>
        <v>288</v>
      </c>
      <c r="E20" s="85">
        <f t="shared" si="14"/>
        <v>175</v>
      </c>
      <c r="F20" s="86">
        <v>75</v>
      </c>
      <c r="G20" s="86">
        <v>100</v>
      </c>
      <c r="H20" s="85">
        <f t="shared" si="15"/>
        <v>196</v>
      </c>
      <c r="I20" s="86">
        <v>8</v>
      </c>
      <c r="J20" s="86">
        <v>188</v>
      </c>
      <c r="K20" s="85">
        <f t="shared" si="16"/>
        <v>0</v>
      </c>
      <c r="L20" s="91">
        <v>0</v>
      </c>
      <c r="M20" s="91">
        <v>0</v>
      </c>
      <c r="N20" s="85">
        <f t="shared" si="17"/>
        <v>0</v>
      </c>
      <c r="O20" s="91">
        <v>0</v>
      </c>
      <c r="P20" s="91">
        <v>0</v>
      </c>
      <c r="Q20" s="85">
        <f t="shared" si="18"/>
        <v>0</v>
      </c>
      <c r="R20" s="91">
        <v>0</v>
      </c>
      <c r="S20" s="91">
        <v>0</v>
      </c>
      <c r="T20" s="85">
        <f t="shared" si="19"/>
        <v>0</v>
      </c>
      <c r="U20" s="91">
        <v>0</v>
      </c>
      <c r="V20" s="91">
        <v>0</v>
      </c>
      <c r="W20" s="88" t="s">
        <v>324</v>
      </c>
    </row>
    <row r="21" spans="1:23" ht="13.5" customHeight="1">
      <c r="A21" s="84" t="s">
        <v>514</v>
      </c>
      <c r="B21" s="85">
        <f t="shared" si="11"/>
        <v>5</v>
      </c>
      <c r="C21" s="126">
        <f t="shared" si="12"/>
        <v>5</v>
      </c>
      <c r="D21" s="126">
        <f t="shared" si="13"/>
        <v>0</v>
      </c>
      <c r="E21" s="85">
        <f t="shared" si="14"/>
        <v>3</v>
      </c>
      <c r="F21" s="86">
        <v>3</v>
      </c>
      <c r="G21" s="91">
        <v>0</v>
      </c>
      <c r="H21" s="85">
        <f t="shared" si="15"/>
        <v>2</v>
      </c>
      <c r="I21" s="91">
        <v>2</v>
      </c>
      <c r="J21" s="91">
        <v>0</v>
      </c>
      <c r="K21" s="85">
        <f t="shared" si="16"/>
        <v>0</v>
      </c>
      <c r="L21" s="91">
        <v>0</v>
      </c>
      <c r="M21" s="91">
        <v>0</v>
      </c>
      <c r="N21" s="85">
        <f t="shared" si="17"/>
        <v>0</v>
      </c>
      <c r="O21" s="91">
        <v>0</v>
      </c>
      <c r="P21" s="91">
        <v>0</v>
      </c>
      <c r="Q21" s="85">
        <f t="shared" si="18"/>
        <v>0</v>
      </c>
      <c r="R21" s="91">
        <v>0</v>
      </c>
      <c r="S21" s="91">
        <v>0</v>
      </c>
      <c r="T21" s="85">
        <f t="shared" si="19"/>
        <v>0</v>
      </c>
      <c r="U21" s="91">
        <v>0</v>
      </c>
      <c r="V21" s="91">
        <v>0</v>
      </c>
      <c r="W21" s="88" t="s">
        <v>325</v>
      </c>
    </row>
    <row r="22" spans="1:23" ht="13.5" customHeight="1">
      <c r="A22" s="84" t="s">
        <v>515</v>
      </c>
      <c r="B22" s="85">
        <f t="shared" si="11"/>
        <v>98</v>
      </c>
      <c r="C22" s="126">
        <f t="shared" si="12"/>
        <v>16</v>
      </c>
      <c r="D22" s="126">
        <f t="shared" si="13"/>
        <v>82</v>
      </c>
      <c r="E22" s="85">
        <f t="shared" si="14"/>
        <v>34</v>
      </c>
      <c r="F22" s="86">
        <v>12</v>
      </c>
      <c r="G22" s="86">
        <v>22</v>
      </c>
      <c r="H22" s="85">
        <f t="shared" si="15"/>
        <v>63</v>
      </c>
      <c r="I22" s="91">
        <v>4</v>
      </c>
      <c r="J22" s="86">
        <v>59</v>
      </c>
      <c r="K22" s="85">
        <f t="shared" si="16"/>
        <v>1</v>
      </c>
      <c r="L22" s="91">
        <v>0</v>
      </c>
      <c r="M22" s="91">
        <v>1</v>
      </c>
      <c r="N22" s="85">
        <f t="shared" si="17"/>
        <v>0</v>
      </c>
      <c r="O22" s="91">
        <v>0</v>
      </c>
      <c r="P22" s="91">
        <v>0</v>
      </c>
      <c r="Q22" s="85">
        <f t="shared" si="18"/>
        <v>0</v>
      </c>
      <c r="R22" s="91">
        <v>0</v>
      </c>
      <c r="S22" s="91">
        <v>0</v>
      </c>
      <c r="T22" s="85">
        <f t="shared" si="19"/>
        <v>0</v>
      </c>
      <c r="U22" s="91">
        <v>0</v>
      </c>
      <c r="V22" s="91">
        <v>0</v>
      </c>
      <c r="W22" s="88" t="s">
        <v>326</v>
      </c>
    </row>
    <row r="23" spans="1:23" ht="13.5" customHeight="1">
      <c r="A23" s="84" t="s">
        <v>499</v>
      </c>
      <c r="B23" s="85">
        <f t="shared" si="11"/>
        <v>224</v>
      </c>
      <c r="C23" s="126">
        <f t="shared" si="12"/>
        <v>6</v>
      </c>
      <c r="D23" s="126">
        <f t="shared" si="13"/>
        <v>218</v>
      </c>
      <c r="E23" s="85">
        <f t="shared" si="14"/>
        <v>2</v>
      </c>
      <c r="F23" s="91">
        <v>0</v>
      </c>
      <c r="G23" s="91">
        <v>2</v>
      </c>
      <c r="H23" s="85">
        <f t="shared" si="15"/>
        <v>0</v>
      </c>
      <c r="I23" s="91">
        <v>0</v>
      </c>
      <c r="J23" s="86">
        <v>0</v>
      </c>
      <c r="K23" s="85">
        <f t="shared" si="16"/>
        <v>0</v>
      </c>
      <c r="L23" s="91">
        <v>0</v>
      </c>
      <c r="M23" s="91">
        <v>0</v>
      </c>
      <c r="N23" s="85">
        <f t="shared" si="17"/>
        <v>222</v>
      </c>
      <c r="O23" s="86">
        <v>6</v>
      </c>
      <c r="P23" s="86">
        <v>216</v>
      </c>
      <c r="Q23" s="85">
        <f t="shared" si="18"/>
        <v>0</v>
      </c>
      <c r="R23" s="86">
        <v>0</v>
      </c>
      <c r="S23" s="86">
        <v>0</v>
      </c>
      <c r="T23" s="85">
        <f t="shared" si="19"/>
        <v>0</v>
      </c>
      <c r="U23" s="86">
        <v>0</v>
      </c>
      <c r="V23" s="86">
        <v>0</v>
      </c>
      <c r="W23" s="88" t="s">
        <v>327</v>
      </c>
    </row>
    <row r="24" spans="1:23" ht="13.5" customHeight="1">
      <c r="A24" s="84" t="s">
        <v>500</v>
      </c>
      <c r="B24" s="85">
        <f t="shared" si="11"/>
        <v>594</v>
      </c>
      <c r="C24" s="126">
        <f t="shared" si="12"/>
        <v>304</v>
      </c>
      <c r="D24" s="126">
        <f t="shared" si="13"/>
        <v>290</v>
      </c>
      <c r="E24" s="85">
        <f t="shared" si="14"/>
        <v>517</v>
      </c>
      <c r="F24" s="86">
        <v>302</v>
      </c>
      <c r="G24" s="86">
        <v>215</v>
      </c>
      <c r="H24" s="85">
        <f t="shared" si="15"/>
        <v>73</v>
      </c>
      <c r="I24" s="86">
        <v>2</v>
      </c>
      <c r="J24" s="86">
        <v>71</v>
      </c>
      <c r="K24" s="85">
        <f t="shared" si="16"/>
        <v>0</v>
      </c>
      <c r="L24" s="91">
        <v>0</v>
      </c>
      <c r="M24" s="91">
        <v>0</v>
      </c>
      <c r="N24" s="85">
        <f t="shared" si="17"/>
        <v>4</v>
      </c>
      <c r="O24" s="91">
        <v>0</v>
      </c>
      <c r="P24" s="91">
        <v>4</v>
      </c>
      <c r="Q24" s="85">
        <f t="shared" si="18"/>
        <v>0</v>
      </c>
      <c r="R24" s="91">
        <v>0</v>
      </c>
      <c r="S24" s="91">
        <v>0</v>
      </c>
      <c r="T24" s="85">
        <f t="shared" si="19"/>
        <v>0</v>
      </c>
      <c r="U24" s="91">
        <v>0</v>
      </c>
      <c r="V24" s="91">
        <v>0</v>
      </c>
      <c r="W24" s="88" t="s">
        <v>328</v>
      </c>
    </row>
    <row r="25" spans="1:48" ht="13.5" customHeight="1">
      <c r="A25" s="113" t="s">
        <v>330</v>
      </c>
      <c r="B25" s="85">
        <f t="shared" si="11"/>
        <v>20</v>
      </c>
      <c r="C25" s="126">
        <f t="shared" si="12"/>
        <v>6</v>
      </c>
      <c r="D25" s="126">
        <f t="shared" si="13"/>
        <v>14</v>
      </c>
      <c r="E25" s="85">
        <f t="shared" si="14"/>
        <v>9</v>
      </c>
      <c r="F25" s="86">
        <v>6</v>
      </c>
      <c r="G25" s="86">
        <v>3</v>
      </c>
      <c r="H25" s="85">
        <f t="shared" si="15"/>
        <v>10</v>
      </c>
      <c r="I25" s="86">
        <v>0</v>
      </c>
      <c r="J25" s="86">
        <v>10</v>
      </c>
      <c r="K25" s="85">
        <f t="shared" si="16"/>
        <v>1</v>
      </c>
      <c r="L25" s="91">
        <v>0</v>
      </c>
      <c r="M25" s="91">
        <v>1</v>
      </c>
      <c r="N25" s="85">
        <f t="shared" si="17"/>
        <v>0</v>
      </c>
      <c r="O25" s="91">
        <v>0</v>
      </c>
      <c r="P25" s="91">
        <v>0</v>
      </c>
      <c r="Q25" s="85">
        <f t="shared" si="18"/>
        <v>0</v>
      </c>
      <c r="R25" s="91">
        <v>0</v>
      </c>
      <c r="S25" s="91">
        <v>0</v>
      </c>
      <c r="T25" s="85">
        <f t="shared" si="19"/>
        <v>0</v>
      </c>
      <c r="U25" s="91">
        <v>0</v>
      </c>
      <c r="V25" s="91">
        <v>0</v>
      </c>
      <c r="W25" s="88" t="s">
        <v>329</v>
      </c>
      <c r="AT25" s="124" t="s">
        <v>130</v>
      </c>
      <c r="AU25" s="124" t="s">
        <v>130</v>
      </c>
      <c r="AV25" s="125"/>
    </row>
    <row r="26" spans="1:23" ht="13.5" customHeight="1">
      <c r="A26" s="114"/>
      <c r="B26" s="93"/>
      <c r="C26" s="91"/>
      <c r="D26" s="91"/>
      <c r="E26" s="93"/>
      <c r="F26" s="91"/>
      <c r="G26" s="91"/>
      <c r="H26" s="93"/>
      <c r="I26" s="91"/>
      <c r="J26" s="91"/>
      <c r="K26" s="93"/>
      <c r="L26" s="91"/>
      <c r="M26" s="91"/>
      <c r="N26" s="93"/>
      <c r="O26" s="91"/>
      <c r="P26" s="91"/>
      <c r="Q26" s="93"/>
      <c r="R26" s="91"/>
      <c r="S26" s="91"/>
      <c r="T26" s="93"/>
      <c r="U26" s="91"/>
      <c r="V26" s="91"/>
      <c r="W26" s="116"/>
    </row>
    <row r="27" spans="1:23" ht="13.5" customHeight="1">
      <c r="A27" s="105" t="s">
        <v>518</v>
      </c>
      <c r="B27" s="85">
        <f aca="true" t="shared" si="20" ref="B27:V27">SUM(B28:B36)</f>
        <v>14</v>
      </c>
      <c r="C27" s="90">
        <f t="shared" si="20"/>
        <v>8</v>
      </c>
      <c r="D27" s="90">
        <f t="shared" si="20"/>
        <v>6</v>
      </c>
      <c r="E27" s="85">
        <f t="shared" si="20"/>
        <v>7</v>
      </c>
      <c r="F27" s="90">
        <f t="shared" si="20"/>
        <v>5</v>
      </c>
      <c r="G27" s="90">
        <f t="shared" si="20"/>
        <v>2</v>
      </c>
      <c r="H27" s="85">
        <f t="shared" si="20"/>
        <v>7</v>
      </c>
      <c r="I27" s="90">
        <f t="shared" si="20"/>
        <v>3</v>
      </c>
      <c r="J27" s="90">
        <f t="shared" si="20"/>
        <v>4</v>
      </c>
      <c r="K27" s="85">
        <f t="shared" si="20"/>
        <v>0</v>
      </c>
      <c r="L27" s="90">
        <f t="shared" si="20"/>
        <v>0</v>
      </c>
      <c r="M27" s="90">
        <f t="shared" si="20"/>
        <v>0</v>
      </c>
      <c r="N27" s="85">
        <f t="shared" si="20"/>
        <v>0</v>
      </c>
      <c r="O27" s="90">
        <f t="shared" si="20"/>
        <v>0</v>
      </c>
      <c r="P27" s="90">
        <f t="shared" si="20"/>
        <v>0</v>
      </c>
      <c r="Q27" s="85">
        <f t="shared" si="20"/>
        <v>0</v>
      </c>
      <c r="R27" s="90">
        <f t="shared" si="20"/>
        <v>0</v>
      </c>
      <c r="S27" s="90">
        <f t="shared" si="20"/>
        <v>0</v>
      </c>
      <c r="T27" s="85">
        <f t="shared" si="20"/>
        <v>0</v>
      </c>
      <c r="U27" s="90">
        <f t="shared" si="20"/>
        <v>0</v>
      </c>
      <c r="V27" s="90">
        <f t="shared" si="20"/>
        <v>0</v>
      </c>
      <c r="W27" s="88" t="s">
        <v>519</v>
      </c>
    </row>
    <row r="28" spans="1:23" ht="13.5" customHeight="1">
      <c r="A28" s="84" t="s">
        <v>511</v>
      </c>
      <c r="B28" s="85">
        <f aca="true" t="shared" si="21" ref="B28:B36">C28+D28</f>
        <v>10</v>
      </c>
      <c r="C28" s="126">
        <f aca="true" t="shared" si="22" ref="C28:C36">F28+I28+L28+O28+R28+U28</f>
        <v>4</v>
      </c>
      <c r="D28" s="126">
        <f aca="true" t="shared" si="23" ref="D28:D36">G28+J28+M28+P28+S28+V28</f>
        <v>6</v>
      </c>
      <c r="E28" s="85">
        <f aca="true" t="shared" si="24" ref="E28:E36">F28+G28</f>
        <v>5</v>
      </c>
      <c r="F28" s="91">
        <v>3</v>
      </c>
      <c r="G28" s="91">
        <v>2</v>
      </c>
      <c r="H28" s="85">
        <f aca="true" t="shared" si="25" ref="H28:H36">I28+J28</f>
        <v>5</v>
      </c>
      <c r="I28" s="91">
        <v>1</v>
      </c>
      <c r="J28" s="91">
        <v>4</v>
      </c>
      <c r="K28" s="85">
        <f aca="true" t="shared" si="26" ref="K28:K36">L28+M28</f>
        <v>0</v>
      </c>
      <c r="L28" s="91">
        <v>0</v>
      </c>
      <c r="M28" s="91">
        <v>0</v>
      </c>
      <c r="N28" s="85">
        <f aca="true" t="shared" si="27" ref="N28:N36">O28+P28</f>
        <v>0</v>
      </c>
      <c r="O28" s="91">
        <v>0</v>
      </c>
      <c r="P28" s="91">
        <v>0</v>
      </c>
      <c r="Q28" s="85">
        <f aca="true" t="shared" si="28" ref="Q28:Q36">R28+S28</f>
        <v>0</v>
      </c>
      <c r="R28" s="91">
        <v>0</v>
      </c>
      <c r="S28" s="91">
        <v>0</v>
      </c>
      <c r="T28" s="85">
        <f aca="true" t="shared" si="29" ref="T28:T36">U28+V28</f>
        <v>0</v>
      </c>
      <c r="U28" s="91">
        <v>0</v>
      </c>
      <c r="V28" s="91">
        <v>0</v>
      </c>
      <c r="W28" s="88" t="s">
        <v>321</v>
      </c>
    </row>
    <row r="29" spans="1:23" ht="13.5" customHeight="1">
      <c r="A29" s="84" t="s">
        <v>498</v>
      </c>
      <c r="B29" s="85">
        <f t="shared" si="21"/>
        <v>0</v>
      </c>
      <c r="C29" s="126">
        <f t="shared" si="22"/>
        <v>0</v>
      </c>
      <c r="D29" s="126">
        <f t="shared" si="23"/>
        <v>0</v>
      </c>
      <c r="E29" s="85">
        <f t="shared" si="24"/>
        <v>0</v>
      </c>
      <c r="F29" s="91">
        <v>0</v>
      </c>
      <c r="G29" s="91">
        <v>0</v>
      </c>
      <c r="H29" s="85">
        <f t="shared" si="25"/>
        <v>0</v>
      </c>
      <c r="I29" s="91">
        <v>0</v>
      </c>
      <c r="J29" s="91">
        <v>0</v>
      </c>
      <c r="K29" s="85">
        <f t="shared" si="26"/>
        <v>0</v>
      </c>
      <c r="L29" s="91">
        <v>0</v>
      </c>
      <c r="M29" s="91">
        <v>0</v>
      </c>
      <c r="N29" s="85">
        <f t="shared" si="27"/>
        <v>0</v>
      </c>
      <c r="O29" s="91">
        <v>0</v>
      </c>
      <c r="P29" s="91">
        <v>0</v>
      </c>
      <c r="Q29" s="85">
        <f t="shared" si="28"/>
        <v>0</v>
      </c>
      <c r="R29" s="91">
        <v>0</v>
      </c>
      <c r="S29" s="91">
        <v>0</v>
      </c>
      <c r="T29" s="85">
        <f t="shared" si="29"/>
        <v>0</v>
      </c>
      <c r="U29" s="91">
        <v>0</v>
      </c>
      <c r="V29" s="91">
        <v>0</v>
      </c>
      <c r="W29" s="88" t="s">
        <v>322</v>
      </c>
    </row>
    <row r="30" spans="1:23" ht="13.5" customHeight="1">
      <c r="A30" s="84" t="s">
        <v>512</v>
      </c>
      <c r="B30" s="85">
        <f t="shared" si="21"/>
        <v>4</v>
      </c>
      <c r="C30" s="126">
        <f t="shared" si="22"/>
        <v>4</v>
      </c>
      <c r="D30" s="126">
        <f t="shared" si="23"/>
        <v>0</v>
      </c>
      <c r="E30" s="85">
        <f t="shared" si="24"/>
        <v>2</v>
      </c>
      <c r="F30" s="86">
        <v>2</v>
      </c>
      <c r="G30" s="91">
        <v>0</v>
      </c>
      <c r="H30" s="85">
        <f t="shared" si="25"/>
        <v>2</v>
      </c>
      <c r="I30" s="91">
        <v>2</v>
      </c>
      <c r="J30" s="91">
        <v>0</v>
      </c>
      <c r="K30" s="85">
        <f t="shared" si="26"/>
        <v>0</v>
      </c>
      <c r="L30" s="91">
        <v>0</v>
      </c>
      <c r="M30" s="91">
        <v>0</v>
      </c>
      <c r="N30" s="85">
        <f t="shared" si="27"/>
        <v>0</v>
      </c>
      <c r="O30" s="91">
        <v>0</v>
      </c>
      <c r="P30" s="91">
        <v>0</v>
      </c>
      <c r="Q30" s="85">
        <f t="shared" si="28"/>
        <v>0</v>
      </c>
      <c r="R30" s="91">
        <v>0</v>
      </c>
      <c r="S30" s="91">
        <v>0</v>
      </c>
      <c r="T30" s="85">
        <f t="shared" si="29"/>
        <v>0</v>
      </c>
      <c r="U30" s="91">
        <v>0</v>
      </c>
      <c r="V30" s="91">
        <v>0</v>
      </c>
      <c r="W30" s="88" t="s">
        <v>323</v>
      </c>
    </row>
    <row r="31" spans="1:23" ht="13.5" customHeight="1">
      <c r="A31" s="84" t="s">
        <v>513</v>
      </c>
      <c r="B31" s="85">
        <f t="shared" si="21"/>
        <v>0</v>
      </c>
      <c r="C31" s="126">
        <f t="shared" si="22"/>
        <v>0</v>
      </c>
      <c r="D31" s="126">
        <f t="shared" si="23"/>
        <v>0</v>
      </c>
      <c r="E31" s="85">
        <f t="shared" si="24"/>
        <v>0</v>
      </c>
      <c r="F31" s="91">
        <v>0</v>
      </c>
      <c r="G31" s="91">
        <v>0</v>
      </c>
      <c r="H31" s="85">
        <f t="shared" si="25"/>
        <v>0</v>
      </c>
      <c r="I31" s="91">
        <v>0</v>
      </c>
      <c r="J31" s="91">
        <v>0</v>
      </c>
      <c r="K31" s="85">
        <f t="shared" si="26"/>
        <v>0</v>
      </c>
      <c r="L31" s="91">
        <v>0</v>
      </c>
      <c r="M31" s="91">
        <v>0</v>
      </c>
      <c r="N31" s="85">
        <f t="shared" si="27"/>
        <v>0</v>
      </c>
      <c r="O31" s="91">
        <v>0</v>
      </c>
      <c r="P31" s="91">
        <v>0</v>
      </c>
      <c r="Q31" s="85">
        <f t="shared" si="28"/>
        <v>0</v>
      </c>
      <c r="R31" s="91">
        <v>0</v>
      </c>
      <c r="S31" s="91">
        <v>0</v>
      </c>
      <c r="T31" s="85">
        <f t="shared" si="29"/>
        <v>0</v>
      </c>
      <c r="U31" s="91">
        <v>0</v>
      </c>
      <c r="V31" s="91">
        <v>0</v>
      </c>
      <c r="W31" s="88" t="s">
        <v>324</v>
      </c>
    </row>
    <row r="32" spans="1:23" ht="13.5" customHeight="1">
      <c r="A32" s="84" t="s">
        <v>514</v>
      </c>
      <c r="B32" s="85">
        <f t="shared" si="21"/>
        <v>0</v>
      </c>
      <c r="C32" s="126">
        <f t="shared" si="22"/>
        <v>0</v>
      </c>
      <c r="D32" s="126">
        <f t="shared" si="23"/>
        <v>0</v>
      </c>
      <c r="E32" s="85">
        <f t="shared" si="24"/>
        <v>0</v>
      </c>
      <c r="F32" s="91">
        <v>0</v>
      </c>
      <c r="G32" s="91">
        <v>0</v>
      </c>
      <c r="H32" s="85">
        <f t="shared" si="25"/>
        <v>0</v>
      </c>
      <c r="I32" s="91">
        <v>0</v>
      </c>
      <c r="J32" s="91">
        <v>0</v>
      </c>
      <c r="K32" s="85">
        <f t="shared" si="26"/>
        <v>0</v>
      </c>
      <c r="L32" s="91">
        <v>0</v>
      </c>
      <c r="M32" s="91">
        <v>0</v>
      </c>
      <c r="N32" s="85">
        <f t="shared" si="27"/>
        <v>0</v>
      </c>
      <c r="O32" s="91">
        <v>0</v>
      </c>
      <c r="P32" s="91">
        <v>0</v>
      </c>
      <c r="Q32" s="85">
        <f t="shared" si="28"/>
        <v>0</v>
      </c>
      <c r="R32" s="91">
        <v>0</v>
      </c>
      <c r="S32" s="91">
        <v>0</v>
      </c>
      <c r="T32" s="85">
        <f t="shared" si="29"/>
        <v>0</v>
      </c>
      <c r="U32" s="91">
        <v>0</v>
      </c>
      <c r="V32" s="91">
        <v>0</v>
      </c>
      <c r="W32" s="88" t="s">
        <v>325</v>
      </c>
    </row>
    <row r="33" spans="1:23" ht="13.5" customHeight="1">
      <c r="A33" s="84" t="s">
        <v>515</v>
      </c>
      <c r="B33" s="85">
        <f t="shared" si="21"/>
        <v>0</v>
      </c>
      <c r="C33" s="126">
        <f t="shared" si="22"/>
        <v>0</v>
      </c>
      <c r="D33" s="126">
        <f t="shared" si="23"/>
        <v>0</v>
      </c>
      <c r="E33" s="85">
        <f t="shared" si="24"/>
        <v>0</v>
      </c>
      <c r="F33" s="91">
        <v>0</v>
      </c>
      <c r="G33" s="91">
        <v>0</v>
      </c>
      <c r="H33" s="85">
        <f t="shared" si="25"/>
        <v>0</v>
      </c>
      <c r="I33" s="91">
        <v>0</v>
      </c>
      <c r="J33" s="91">
        <v>0</v>
      </c>
      <c r="K33" s="85">
        <f t="shared" si="26"/>
        <v>0</v>
      </c>
      <c r="L33" s="110">
        <v>0</v>
      </c>
      <c r="M33" s="110">
        <v>0</v>
      </c>
      <c r="N33" s="85">
        <f t="shared" si="27"/>
        <v>0</v>
      </c>
      <c r="O33" s="110">
        <v>0</v>
      </c>
      <c r="P33" s="110">
        <v>0</v>
      </c>
      <c r="Q33" s="85">
        <f t="shared" si="28"/>
        <v>0</v>
      </c>
      <c r="R33" s="110">
        <v>0</v>
      </c>
      <c r="S33" s="110">
        <v>0</v>
      </c>
      <c r="T33" s="85">
        <f t="shared" si="29"/>
        <v>0</v>
      </c>
      <c r="U33" s="110">
        <v>0</v>
      </c>
      <c r="V33" s="110">
        <v>0</v>
      </c>
      <c r="W33" s="88" t="s">
        <v>326</v>
      </c>
    </row>
    <row r="34" spans="1:23" ht="13.5" customHeight="1">
      <c r="A34" s="84" t="s">
        <v>499</v>
      </c>
      <c r="B34" s="85">
        <f t="shared" si="21"/>
        <v>0</v>
      </c>
      <c r="C34" s="126">
        <f t="shared" si="22"/>
        <v>0</v>
      </c>
      <c r="D34" s="126">
        <f t="shared" si="23"/>
        <v>0</v>
      </c>
      <c r="E34" s="85">
        <f t="shared" si="24"/>
        <v>0</v>
      </c>
      <c r="F34" s="91">
        <v>0</v>
      </c>
      <c r="G34" s="91">
        <v>0</v>
      </c>
      <c r="H34" s="85">
        <f t="shared" si="25"/>
        <v>0</v>
      </c>
      <c r="I34" s="91">
        <v>0</v>
      </c>
      <c r="J34" s="86">
        <v>0</v>
      </c>
      <c r="K34" s="85">
        <f t="shared" si="26"/>
        <v>0</v>
      </c>
      <c r="L34" s="110">
        <v>0</v>
      </c>
      <c r="M34" s="110">
        <v>0</v>
      </c>
      <c r="N34" s="85">
        <f t="shared" si="27"/>
        <v>0</v>
      </c>
      <c r="O34" s="110">
        <v>0</v>
      </c>
      <c r="P34" s="110">
        <v>0</v>
      </c>
      <c r="Q34" s="85">
        <f t="shared" si="28"/>
        <v>0</v>
      </c>
      <c r="R34" s="110">
        <v>0</v>
      </c>
      <c r="S34" s="110">
        <v>0</v>
      </c>
      <c r="T34" s="85">
        <f t="shared" si="29"/>
        <v>0</v>
      </c>
      <c r="U34" s="110">
        <v>0</v>
      </c>
      <c r="V34" s="110">
        <v>0</v>
      </c>
      <c r="W34" s="88" t="s">
        <v>327</v>
      </c>
    </row>
    <row r="35" spans="1:23" ht="13.5" customHeight="1">
      <c r="A35" s="84" t="s">
        <v>500</v>
      </c>
      <c r="B35" s="85">
        <f t="shared" si="21"/>
        <v>0</v>
      </c>
      <c r="C35" s="126">
        <f t="shared" si="22"/>
        <v>0</v>
      </c>
      <c r="D35" s="126">
        <f t="shared" si="23"/>
        <v>0</v>
      </c>
      <c r="E35" s="85">
        <f t="shared" si="24"/>
        <v>0</v>
      </c>
      <c r="F35" s="110">
        <v>0</v>
      </c>
      <c r="G35" s="110">
        <v>0</v>
      </c>
      <c r="H35" s="85">
        <f t="shared" si="25"/>
        <v>0</v>
      </c>
      <c r="I35" s="91">
        <v>0</v>
      </c>
      <c r="J35" s="110">
        <v>0</v>
      </c>
      <c r="K35" s="85">
        <f t="shared" si="26"/>
        <v>0</v>
      </c>
      <c r="L35" s="110">
        <v>0</v>
      </c>
      <c r="M35" s="110">
        <v>0</v>
      </c>
      <c r="N35" s="85">
        <f t="shared" si="27"/>
        <v>0</v>
      </c>
      <c r="O35" s="110">
        <v>0</v>
      </c>
      <c r="P35" s="110">
        <v>0</v>
      </c>
      <c r="Q35" s="85">
        <f t="shared" si="28"/>
        <v>0</v>
      </c>
      <c r="R35" s="110">
        <v>0</v>
      </c>
      <c r="S35" s="110">
        <v>0</v>
      </c>
      <c r="T35" s="85">
        <f t="shared" si="29"/>
        <v>0</v>
      </c>
      <c r="U35" s="110">
        <v>0</v>
      </c>
      <c r="V35" s="110">
        <v>0</v>
      </c>
      <c r="W35" s="88" t="s">
        <v>328</v>
      </c>
    </row>
    <row r="36" spans="1:48" ht="13.5" customHeight="1">
      <c r="A36" s="118" t="s">
        <v>330</v>
      </c>
      <c r="B36" s="97">
        <f t="shared" si="21"/>
        <v>0</v>
      </c>
      <c r="C36" s="127">
        <f t="shared" si="22"/>
        <v>0</v>
      </c>
      <c r="D36" s="127">
        <f t="shared" si="23"/>
        <v>0</v>
      </c>
      <c r="E36" s="97">
        <f t="shared" si="24"/>
        <v>0</v>
      </c>
      <c r="F36" s="99">
        <v>0</v>
      </c>
      <c r="G36" s="99">
        <v>0</v>
      </c>
      <c r="H36" s="97">
        <f t="shared" si="25"/>
        <v>0</v>
      </c>
      <c r="I36" s="99">
        <v>0</v>
      </c>
      <c r="J36" s="99">
        <v>0</v>
      </c>
      <c r="K36" s="97">
        <f t="shared" si="26"/>
        <v>0</v>
      </c>
      <c r="L36" s="99">
        <v>0</v>
      </c>
      <c r="M36" s="99">
        <v>0</v>
      </c>
      <c r="N36" s="97">
        <f t="shared" si="27"/>
        <v>0</v>
      </c>
      <c r="O36" s="99">
        <v>0</v>
      </c>
      <c r="P36" s="99">
        <v>0</v>
      </c>
      <c r="Q36" s="97">
        <f t="shared" si="28"/>
        <v>0</v>
      </c>
      <c r="R36" s="99">
        <v>0</v>
      </c>
      <c r="S36" s="99">
        <v>0</v>
      </c>
      <c r="T36" s="97">
        <f t="shared" si="29"/>
        <v>0</v>
      </c>
      <c r="U36" s="99">
        <v>0</v>
      </c>
      <c r="V36" s="99">
        <v>0</v>
      </c>
      <c r="W36" s="101" t="s">
        <v>329</v>
      </c>
      <c r="AT36" s="124" t="s">
        <v>130</v>
      </c>
      <c r="AU36" s="124" t="s">
        <v>130</v>
      </c>
      <c r="AV36" s="125"/>
    </row>
    <row r="37" spans="26:45" ht="13.5" customHeight="1"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</row>
    <row r="38" ht="13.5" customHeight="1"/>
    <row r="39" ht="13.5" customHeight="1"/>
    <row r="40" ht="13.5" customHeight="1"/>
  </sheetData>
  <mergeCells count="12">
    <mergeCell ref="A2:A4"/>
    <mergeCell ref="B2:D3"/>
    <mergeCell ref="E2:G3"/>
    <mergeCell ref="H2:J3"/>
    <mergeCell ref="T1:W1"/>
    <mergeCell ref="K2:M3"/>
    <mergeCell ref="Q2:S2"/>
    <mergeCell ref="Q3:S3"/>
    <mergeCell ref="T2:V2"/>
    <mergeCell ref="T3:V3"/>
    <mergeCell ref="N2:P3"/>
    <mergeCell ref="W2:W4"/>
  </mergeCells>
  <printOptions/>
  <pageMargins left="0.96" right="0.92" top="0.71" bottom="0.81" header="0.5118110236220472" footer="0.5118110236220472"/>
  <pageSetup horizontalDpi="600" verticalDpi="600" orientation="portrait" paperSize="9" scale="80" r:id="rId1"/>
  <colBreaks count="2" manualBreakCount="2">
    <brk id="10" max="75" man="1"/>
    <brk id="35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T36"/>
  <sheetViews>
    <sheetView showGridLines="0" zoomScaleSheetLayoutView="100" workbookViewId="0" topLeftCell="A1">
      <selection activeCell="A63" sqref="A63"/>
    </sheetView>
  </sheetViews>
  <sheetFormatPr defaultColWidth="9.00390625" defaultRowHeight="13.5"/>
  <cols>
    <col min="1" max="1" width="14.375" style="78" customWidth="1"/>
    <col min="2" max="10" width="9.75390625" style="78" customWidth="1"/>
    <col min="11" max="22" width="7.75390625" style="78" customWidth="1"/>
    <col min="23" max="23" width="7.625" style="78" customWidth="1"/>
    <col min="24" max="25" width="5.875" style="78" customWidth="1"/>
    <col min="26" max="26" width="13.375" style="78" customWidth="1"/>
    <col min="27" max="44" width="9.00390625" style="78" customWidth="1"/>
    <col min="45" max="45" width="8.375" style="78" customWidth="1"/>
    <col min="46" max="16384" width="11.00390625" style="78" customWidth="1"/>
  </cols>
  <sheetData>
    <row r="1" spans="1:20" ht="13.5" customHeight="1">
      <c r="A1" s="96" t="s">
        <v>532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258" t="s">
        <v>347</v>
      </c>
      <c r="R1" s="258"/>
      <c r="S1" s="258"/>
      <c r="T1" s="258"/>
    </row>
    <row r="2" spans="1:20" ht="13.5" customHeight="1">
      <c r="A2" s="248" t="s">
        <v>465</v>
      </c>
      <c r="B2" s="251" t="s">
        <v>520</v>
      </c>
      <c r="C2" s="252"/>
      <c r="D2" s="248"/>
      <c r="E2" s="276" t="s">
        <v>521</v>
      </c>
      <c r="F2" s="277"/>
      <c r="G2" s="277"/>
      <c r="H2" s="277"/>
      <c r="I2" s="277"/>
      <c r="J2" s="277"/>
      <c r="K2" s="128"/>
      <c r="L2" s="128"/>
      <c r="M2" s="129"/>
      <c r="N2" s="251" t="s">
        <v>522</v>
      </c>
      <c r="O2" s="252"/>
      <c r="P2" s="248"/>
      <c r="Q2" s="251" t="s">
        <v>340</v>
      </c>
      <c r="R2" s="252"/>
      <c r="S2" s="248"/>
      <c r="T2" s="251" t="s">
        <v>341</v>
      </c>
    </row>
    <row r="3" spans="1:20" ht="13.5" customHeight="1">
      <c r="A3" s="249"/>
      <c r="B3" s="253"/>
      <c r="C3" s="254"/>
      <c r="D3" s="250"/>
      <c r="E3" s="273" t="s">
        <v>5</v>
      </c>
      <c r="F3" s="274"/>
      <c r="G3" s="275"/>
      <c r="H3" s="276" t="s">
        <v>342</v>
      </c>
      <c r="I3" s="277"/>
      <c r="J3" s="278"/>
      <c r="K3" s="276" t="s">
        <v>344</v>
      </c>
      <c r="L3" s="277"/>
      <c r="M3" s="278"/>
      <c r="N3" s="253"/>
      <c r="O3" s="254"/>
      <c r="P3" s="250"/>
      <c r="Q3" s="253" t="s">
        <v>343</v>
      </c>
      <c r="R3" s="254"/>
      <c r="S3" s="250"/>
      <c r="T3" s="259"/>
    </row>
    <row r="4" spans="1:20" ht="13.5" customHeight="1">
      <c r="A4" s="250"/>
      <c r="B4" s="79" t="s">
        <v>5</v>
      </c>
      <c r="C4" s="79" t="s">
        <v>3</v>
      </c>
      <c r="D4" s="79" t="s">
        <v>4</v>
      </c>
      <c r="E4" s="79" t="s">
        <v>5</v>
      </c>
      <c r="F4" s="79" t="s">
        <v>3</v>
      </c>
      <c r="G4" s="79" t="s">
        <v>4</v>
      </c>
      <c r="H4" s="79" t="s">
        <v>5</v>
      </c>
      <c r="I4" s="79" t="s">
        <v>3</v>
      </c>
      <c r="J4" s="81" t="s">
        <v>4</v>
      </c>
      <c r="K4" s="79" t="s">
        <v>5</v>
      </c>
      <c r="L4" s="79" t="s">
        <v>3</v>
      </c>
      <c r="M4" s="79" t="s">
        <v>4</v>
      </c>
      <c r="N4" s="79" t="s">
        <v>5</v>
      </c>
      <c r="O4" s="79" t="s">
        <v>3</v>
      </c>
      <c r="P4" s="79" t="s">
        <v>4</v>
      </c>
      <c r="Q4" s="79" t="s">
        <v>5</v>
      </c>
      <c r="R4" s="79" t="s">
        <v>3</v>
      </c>
      <c r="S4" s="79" t="s">
        <v>4</v>
      </c>
      <c r="T4" s="253"/>
    </row>
    <row r="5" spans="1:20" ht="13.5" customHeight="1">
      <c r="A5" s="105" t="s">
        <v>490</v>
      </c>
      <c r="B5" s="85">
        <f aca="true" t="shared" si="0" ref="B5:S5">SUM(B6:B14)</f>
        <v>3360</v>
      </c>
      <c r="C5" s="90">
        <f t="shared" si="0"/>
        <v>1723</v>
      </c>
      <c r="D5" s="90">
        <f t="shared" si="0"/>
        <v>1637</v>
      </c>
      <c r="E5" s="85">
        <f t="shared" si="0"/>
        <v>2868</v>
      </c>
      <c r="F5" s="90">
        <f t="shared" si="0"/>
        <v>1357</v>
      </c>
      <c r="G5" s="90">
        <f t="shared" si="0"/>
        <v>1511</v>
      </c>
      <c r="H5" s="85">
        <f t="shared" si="0"/>
        <v>2604</v>
      </c>
      <c r="I5" s="90">
        <f t="shared" si="0"/>
        <v>1234</v>
      </c>
      <c r="J5" s="90">
        <f t="shared" si="0"/>
        <v>1370</v>
      </c>
      <c r="K5" s="85">
        <f t="shared" si="0"/>
        <v>264</v>
      </c>
      <c r="L5" s="90">
        <f t="shared" si="0"/>
        <v>123</v>
      </c>
      <c r="M5" s="90">
        <f t="shared" si="0"/>
        <v>141</v>
      </c>
      <c r="N5" s="85">
        <f t="shared" si="0"/>
        <v>308</v>
      </c>
      <c r="O5" s="90">
        <f t="shared" si="0"/>
        <v>205</v>
      </c>
      <c r="P5" s="90">
        <f t="shared" si="0"/>
        <v>103</v>
      </c>
      <c r="Q5" s="85">
        <f t="shared" si="0"/>
        <v>184</v>
      </c>
      <c r="R5" s="90">
        <f t="shared" si="0"/>
        <v>161</v>
      </c>
      <c r="S5" s="90">
        <f t="shared" si="0"/>
        <v>23</v>
      </c>
      <c r="T5" s="88" t="s">
        <v>356</v>
      </c>
    </row>
    <row r="6" spans="1:20" ht="13.5" customHeight="1">
      <c r="A6" s="84" t="s">
        <v>523</v>
      </c>
      <c r="B6" s="85">
        <f aca="true" t="shared" si="1" ref="B6:S6">B17+B28</f>
        <v>1515</v>
      </c>
      <c r="C6" s="86">
        <f t="shared" si="1"/>
        <v>699</v>
      </c>
      <c r="D6" s="86">
        <f t="shared" si="1"/>
        <v>816</v>
      </c>
      <c r="E6" s="85">
        <f t="shared" si="1"/>
        <v>1214</v>
      </c>
      <c r="F6" s="86">
        <f t="shared" si="1"/>
        <v>489</v>
      </c>
      <c r="G6" s="86">
        <f t="shared" si="1"/>
        <v>725</v>
      </c>
      <c r="H6" s="85">
        <f t="shared" si="1"/>
        <v>1080</v>
      </c>
      <c r="I6" s="86">
        <f t="shared" si="1"/>
        <v>419</v>
      </c>
      <c r="J6" s="86">
        <f t="shared" si="1"/>
        <v>661</v>
      </c>
      <c r="K6" s="85">
        <f t="shared" si="1"/>
        <v>134</v>
      </c>
      <c r="L6" s="86">
        <f t="shared" si="1"/>
        <v>70</v>
      </c>
      <c r="M6" s="86">
        <f t="shared" si="1"/>
        <v>64</v>
      </c>
      <c r="N6" s="85">
        <f t="shared" si="1"/>
        <v>232</v>
      </c>
      <c r="O6" s="86">
        <f t="shared" si="1"/>
        <v>152</v>
      </c>
      <c r="P6" s="86">
        <f t="shared" si="1"/>
        <v>80</v>
      </c>
      <c r="Q6" s="85">
        <f t="shared" si="1"/>
        <v>69</v>
      </c>
      <c r="R6" s="86">
        <f t="shared" si="1"/>
        <v>58</v>
      </c>
      <c r="S6" s="86">
        <f t="shared" si="1"/>
        <v>11</v>
      </c>
      <c r="T6" s="88" t="s">
        <v>321</v>
      </c>
    </row>
    <row r="7" spans="1:20" ht="13.5" customHeight="1">
      <c r="A7" s="84" t="s">
        <v>498</v>
      </c>
      <c r="B7" s="85">
        <f aca="true" t="shared" si="2" ref="B7:S7">B18+B29</f>
        <v>239</v>
      </c>
      <c r="C7" s="86">
        <f t="shared" si="2"/>
        <v>131</v>
      </c>
      <c r="D7" s="86">
        <f t="shared" si="2"/>
        <v>108</v>
      </c>
      <c r="E7" s="85">
        <f t="shared" si="2"/>
        <v>173</v>
      </c>
      <c r="F7" s="86">
        <f t="shared" si="2"/>
        <v>77</v>
      </c>
      <c r="G7" s="86">
        <f t="shared" si="2"/>
        <v>96</v>
      </c>
      <c r="H7" s="85">
        <f t="shared" si="2"/>
        <v>173</v>
      </c>
      <c r="I7" s="86">
        <f t="shared" si="2"/>
        <v>77</v>
      </c>
      <c r="J7" s="86">
        <f t="shared" si="2"/>
        <v>96</v>
      </c>
      <c r="K7" s="85">
        <f t="shared" si="2"/>
        <v>0</v>
      </c>
      <c r="L7" s="86">
        <f t="shared" si="2"/>
        <v>0</v>
      </c>
      <c r="M7" s="86">
        <f t="shared" si="2"/>
        <v>0</v>
      </c>
      <c r="N7" s="85">
        <f t="shared" si="2"/>
        <v>6</v>
      </c>
      <c r="O7" s="86">
        <f t="shared" si="2"/>
        <v>1</v>
      </c>
      <c r="P7" s="86">
        <f t="shared" si="2"/>
        <v>5</v>
      </c>
      <c r="Q7" s="85">
        <f t="shared" si="2"/>
        <v>60</v>
      </c>
      <c r="R7" s="86">
        <f t="shared" si="2"/>
        <v>53</v>
      </c>
      <c r="S7" s="86">
        <f t="shared" si="2"/>
        <v>7</v>
      </c>
      <c r="T7" s="88" t="s">
        <v>322</v>
      </c>
    </row>
    <row r="8" spans="1:20" ht="13.5" customHeight="1">
      <c r="A8" s="84" t="s">
        <v>524</v>
      </c>
      <c r="B8" s="85">
        <f aca="true" t="shared" si="3" ref="B8:S8">B19+B30</f>
        <v>556</v>
      </c>
      <c r="C8" s="86">
        <f t="shared" si="3"/>
        <v>504</v>
      </c>
      <c r="D8" s="86">
        <f t="shared" si="3"/>
        <v>52</v>
      </c>
      <c r="E8" s="85">
        <f t="shared" si="3"/>
        <v>490</v>
      </c>
      <c r="F8" s="86">
        <f t="shared" si="3"/>
        <v>441</v>
      </c>
      <c r="G8" s="86">
        <f t="shared" si="3"/>
        <v>49</v>
      </c>
      <c r="H8" s="85">
        <f t="shared" si="3"/>
        <v>460</v>
      </c>
      <c r="I8" s="86">
        <f t="shared" si="3"/>
        <v>411</v>
      </c>
      <c r="J8" s="86">
        <f t="shared" si="3"/>
        <v>49</v>
      </c>
      <c r="K8" s="85">
        <f t="shared" si="3"/>
        <v>30</v>
      </c>
      <c r="L8" s="86">
        <f t="shared" si="3"/>
        <v>30</v>
      </c>
      <c r="M8" s="86">
        <f t="shared" si="3"/>
        <v>0</v>
      </c>
      <c r="N8" s="85">
        <f t="shared" si="3"/>
        <v>24</v>
      </c>
      <c r="O8" s="86">
        <f t="shared" si="3"/>
        <v>24</v>
      </c>
      <c r="P8" s="86">
        <f t="shared" si="3"/>
        <v>0</v>
      </c>
      <c r="Q8" s="85">
        <f t="shared" si="3"/>
        <v>42</v>
      </c>
      <c r="R8" s="86">
        <f t="shared" si="3"/>
        <v>39</v>
      </c>
      <c r="S8" s="86">
        <f t="shared" si="3"/>
        <v>3</v>
      </c>
      <c r="T8" s="88" t="s">
        <v>323</v>
      </c>
    </row>
    <row r="9" spans="1:20" ht="13.5" customHeight="1">
      <c r="A9" s="84" t="s">
        <v>525</v>
      </c>
      <c r="B9" s="85">
        <f aca="true" t="shared" si="4" ref="B9:S9">B20+B31</f>
        <v>592</v>
      </c>
      <c r="C9" s="86">
        <f t="shared" si="4"/>
        <v>233</v>
      </c>
      <c r="D9" s="86">
        <f t="shared" si="4"/>
        <v>359</v>
      </c>
      <c r="E9" s="85">
        <f t="shared" si="4"/>
        <v>581</v>
      </c>
      <c r="F9" s="86">
        <f t="shared" si="4"/>
        <v>227</v>
      </c>
      <c r="G9" s="86">
        <f t="shared" si="4"/>
        <v>354</v>
      </c>
      <c r="H9" s="85">
        <f t="shared" si="4"/>
        <v>508</v>
      </c>
      <c r="I9" s="86">
        <f t="shared" si="4"/>
        <v>206</v>
      </c>
      <c r="J9" s="86">
        <f t="shared" si="4"/>
        <v>302</v>
      </c>
      <c r="K9" s="85">
        <f t="shared" si="4"/>
        <v>73</v>
      </c>
      <c r="L9" s="86">
        <f t="shared" si="4"/>
        <v>21</v>
      </c>
      <c r="M9" s="86">
        <f t="shared" si="4"/>
        <v>52</v>
      </c>
      <c r="N9" s="85">
        <f t="shared" si="4"/>
        <v>4</v>
      </c>
      <c r="O9" s="86">
        <f t="shared" si="4"/>
        <v>1</v>
      </c>
      <c r="P9" s="86">
        <f t="shared" si="4"/>
        <v>3</v>
      </c>
      <c r="Q9" s="85">
        <f t="shared" si="4"/>
        <v>7</v>
      </c>
      <c r="R9" s="86">
        <f t="shared" si="4"/>
        <v>5</v>
      </c>
      <c r="S9" s="86">
        <f t="shared" si="4"/>
        <v>2</v>
      </c>
      <c r="T9" s="88" t="s">
        <v>324</v>
      </c>
    </row>
    <row r="10" spans="1:20" ht="13.5" customHeight="1">
      <c r="A10" s="84" t="s">
        <v>526</v>
      </c>
      <c r="B10" s="85">
        <f aca="true" t="shared" si="5" ref="B10:S10">B21+B32</f>
        <v>16</v>
      </c>
      <c r="C10" s="86">
        <f t="shared" si="5"/>
        <v>14</v>
      </c>
      <c r="D10" s="86">
        <f t="shared" si="5"/>
        <v>2</v>
      </c>
      <c r="E10" s="85">
        <f t="shared" si="5"/>
        <v>16</v>
      </c>
      <c r="F10" s="86">
        <f t="shared" si="5"/>
        <v>14</v>
      </c>
      <c r="G10" s="86">
        <f t="shared" si="5"/>
        <v>2</v>
      </c>
      <c r="H10" s="85">
        <f t="shared" si="5"/>
        <v>16</v>
      </c>
      <c r="I10" s="86">
        <f t="shared" si="5"/>
        <v>14</v>
      </c>
      <c r="J10" s="86">
        <f t="shared" si="5"/>
        <v>2</v>
      </c>
      <c r="K10" s="85">
        <f t="shared" si="5"/>
        <v>0</v>
      </c>
      <c r="L10" s="86">
        <f t="shared" si="5"/>
        <v>0</v>
      </c>
      <c r="M10" s="86">
        <f t="shared" si="5"/>
        <v>0</v>
      </c>
      <c r="N10" s="85">
        <f t="shared" si="5"/>
        <v>0</v>
      </c>
      <c r="O10" s="86">
        <f t="shared" si="5"/>
        <v>0</v>
      </c>
      <c r="P10" s="86">
        <f t="shared" si="5"/>
        <v>0</v>
      </c>
      <c r="Q10" s="85">
        <f t="shared" si="5"/>
        <v>0</v>
      </c>
      <c r="R10" s="86">
        <f t="shared" si="5"/>
        <v>0</v>
      </c>
      <c r="S10" s="86">
        <f t="shared" si="5"/>
        <v>0</v>
      </c>
      <c r="T10" s="88" t="s">
        <v>325</v>
      </c>
    </row>
    <row r="11" spans="1:20" ht="13.5" customHeight="1">
      <c r="A11" s="84" t="s">
        <v>527</v>
      </c>
      <c r="B11" s="85">
        <f aca="true" t="shared" si="6" ref="B11:S11">B22+B33</f>
        <v>186</v>
      </c>
      <c r="C11" s="86">
        <f t="shared" si="6"/>
        <v>33</v>
      </c>
      <c r="D11" s="86">
        <f t="shared" si="6"/>
        <v>153</v>
      </c>
      <c r="E11" s="85">
        <f t="shared" si="6"/>
        <v>180</v>
      </c>
      <c r="F11" s="86">
        <f t="shared" si="6"/>
        <v>31</v>
      </c>
      <c r="G11" s="86">
        <f t="shared" si="6"/>
        <v>149</v>
      </c>
      <c r="H11" s="85">
        <f t="shared" si="6"/>
        <v>153</v>
      </c>
      <c r="I11" s="86">
        <f t="shared" si="6"/>
        <v>29</v>
      </c>
      <c r="J11" s="86">
        <f t="shared" si="6"/>
        <v>124</v>
      </c>
      <c r="K11" s="85">
        <f t="shared" si="6"/>
        <v>27</v>
      </c>
      <c r="L11" s="86">
        <f t="shared" si="6"/>
        <v>2</v>
      </c>
      <c r="M11" s="86">
        <f t="shared" si="6"/>
        <v>25</v>
      </c>
      <c r="N11" s="85">
        <f t="shared" si="6"/>
        <v>6</v>
      </c>
      <c r="O11" s="86">
        <f t="shared" si="6"/>
        <v>2</v>
      </c>
      <c r="P11" s="86">
        <f t="shared" si="6"/>
        <v>4</v>
      </c>
      <c r="Q11" s="85">
        <f t="shared" si="6"/>
        <v>0</v>
      </c>
      <c r="R11" s="86">
        <f t="shared" si="6"/>
        <v>0</v>
      </c>
      <c r="S11" s="86">
        <f t="shared" si="6"/>
        <v>0</v>
      </c>
      <c r="T11" s="88" t="s">
        <v>326</v>
      </c>
    </row>
    <row r="12" spans="1:20" ht="13.5" customHeight="1">
      <c r="A12" s="84" t="s">
        <v>499</v>
      </c>
      <c r="B12" s="85">
        <f aca="true" t="shared" si="7" ref="B12:S12">B23+B34</f>
        <v>26</v>
      </c>
      <c r="C12" s="86">
        <f t="shared" si="7"/>
        <v>3</v>
      </c>
      <c r="D12" s="86">
        <f t="shared" si="7"/>
        <v>23</v>
      </c>
      <c r="E12" s="85">
        <f t="shared" si="7"/>
        <v>26</v>
      </c>
      <c r="F12" s="86">
        <f t="shared" si="7"/>
        <v>3</v>
      </c>
      <c r="G12" s="86">
        <f t="shared" si="7"/>
        <v>23</v>
      </c>
      <c r="H12" s="85">
        <f t="shared" si="7"/>
        <v>26</v>
      </c>
      <c r="I12" s="86">
        <f t="shared" si="7"/>
        <v>3</v>
      </c>
      <c r="J12" s="86">
        <f t="shared" si="7"/>
        <v>23</v>
      </c>
      <c r="K12" s="85">
        <f t="shared" si="7"/>
        <v>0</v>
      </c>
      <c r="L12" s="86">
        <f t="shared" si="7"/>
        <v>0</v>
      </c>
      <c r="M12" s="86">
        <f t="shared" si="7"/>
        <v>0</v>
      </c>
      <c r="N12" s="85">
        <f t="shared" si="7"/>
        <v>0</v>
      </c>
      <c r="O12" s="86">
        <f t="shared" si="7"/>
        <v>0</v>
      </c>
      <c r="P12" s="86">
        <f t="shared" si="7"/>
        <v>0</v>
      </c>
      <c r="Q12" s="85">
        <f t="shared" si="7"/>
        <v>0</v>
      </c>
      <c r="R12" s="86">
        <f t="shared" si="7"/>
        <v>0</v>
      </c>
      <c r="S12" s="86">
        <f t="shared" si="7"/>
        <v>0</v>
      </c>
      <c r="T12" s="88" t="s">
        <v>327</v>
      </c>
    </row>
    <row r="13" spans="1:20" ht="13.5" customHeight="1">
      <c r="A13" s="84" t="s">
        <v>500</v>
      </c>
      <c r="B13" s="85">
        <f aca="true" t="shared" si="8" ref="B13:S13">B24+B35</f>
        <v>180</v>
      </c>
      <c r="C13" s="86">
        <f t="shared" si="8"/>
        <v>82</v>
      </c>
      <c r="D13" s="86">
        <f t="shared" si="8"/>
        <v>98</v>
      </c>
      <c r="E13" s="85">
        <f t="shared" si="8"/>
        <v>149</v>
      </c>
      <c r="F13" s="86">
        <f t="shared" si="8"/>
        <v>59</v>
      </c>
      <c r="G13" s="86">
        <f t="shared" si="8"/>
        <v>90</v>
      </c>
      <c r="H13" s="85">
        <f t="shared" si="8"/>
        <v>149</v>
      </c>
      <c r="I13" s="86">
        <f t="shared" si="8"/>
        <v>59</v>
      </c>
      <c r="J13" s="86">
        <f t="shared" si="8"/>
        <v>90</v>
      </c>
      <c r="K13" s="85">
        <f t="shared" si="8"/>
        <v>0</v>
      </c>
      <c r="L13" s="86">
        <f t="shared" si="8"/>
        <v>0</v>
      </c>
      <c r="M13" s="86">
        <f t="shared" si="8"/>
        <v>0</v>
      </c>
      <c r="N13" s="85">
        <f t="shared" si="8"/>
        <v>30</v>
      </c>
      <c r="O13" s="86">
        <f t="shared" si="8"/>
        <v>22</v>
      </c>
      <c r="P13" s="86">
        <f t="shared" si="8"/>
        <v>8</v>
      </c>
      <c r="Q13" s="85">
        <f t="shared" si="8"/>
        <v>1</v>
      </c>
      <c r="R13" s="86">
        <f t="shared" si="8"/>
        <v>1</v>
      </c>
      <c r="S13" s="86">
        <f t="shared" si="8"/>
        <v>0</v>
      </c>
      <c r="T13" s="88" t="s">
        <v>328</v>
      </c>
    </row>
    <row r="14" spans="1:20" ht="13.5" customHeight="1">
      <c r="A14" s="113" t="s">
        <v>330</v>
      </c>
      <c r="B14" s="85">
        <f aca="true" t="shared" si="9" ref="B14:S14">B25+B36</f>
        <v>50</v>
      </c>
      <c r="C14" s="86">
        <f t="shared" si="9"/>
        <v>24</v>
      </c>
      <c r="D14" s="86">
        <f t="shared" si="9"/>
        <v>26</v>
      </c>
      <c r="E14" s="85">
        <f t="shared" si="9"/>
        <v>39</v>
      </c>
      <c r="F14" s="86">
        <f t="shared" si="9"/>
        <v>16</v>
      </c>
      <c r="G14" s="86">
        <f t="shared" si="9"/>
        <v>23</v>
      </c>
      <c r="H14" s="85">
        <f t="shared" si="9"/>
        <v>39</v>
      </c>
      <c r="I14" s="86">
        <f t="shared" si="9"/>
        <v>16</v>
      </c>
      <c r="J14" s="86">
        <f t="shared" si="9"/>
        <v>23</v>
      </c>
      <c r="K14" s="85">
        <f t="shared" si="9"/>
        <v>0</v>
      </c>
      <c r="L14" s="86">
        <f t="shared" si="9"/>
        <v>0</v>
      </c>
      <c r="M14" s="86">
        <f t="shared" si="9"/>
        <v>0</v>
      </c>
      <c r="N14" s="85">
        <f t="shared" si="9"/>
        <v>6</v>
      </c>
      <c r="O14" s="86">
        <f t="shared" si="9"/>
        <v>3</v>
      </c>
      <c r="P14" s="86">
        <f t="shared" si="9"/>
        <v>3</v>
      </c>
      <c r="Q14" s="85">
        <f t="shared" si="9"/>
        <v>5</v>
      </c>
      <c r="R14" s="86">
        <f t="shared" si="9"/>
        <v>5</v>
      </c>
      <c r="S14" s="86">
        <f t="shared" si="9"/>
        <v>0</v>
      </c>
      <c r="T14" s="88" t="s">
        <v>329</v>
      </c>
    </row>
    <row r="15" spans="1:20" ht="13.5" customHeight="1">
      <c r="A15" s="114"/>
      <c r="B15" s="93"/>
      <c r="C15" s="91"/>
      <c r="D15" s="91"/>
      <c r="E15" s="93"/>
      <c r="F15" s="91"/>
      <c r="G15" s="91"/>
      <c r="H15" s="93"/>
      <c r="I15" s="91"/>
      <c r="J15" s="91"/>
      <c r="K15" s="93"/>
      <c r="L15" s="91"/>
      <c r="M15" s="91"/>
      <c r="N15" s="93"/>
      <c r="O15" s="91"/>
      <c r="P15" s="91"/>
      <c r="Q15" s="93"/>
      <c r="R15" s="91"/>
      <c r="S15" s="91"/>
      <c r="T15" s="116"/>
    </row>
    <row r="16" spans="1:20" ht="13.5" customHeight="1">
      <c r="A16" s="105" t="s">
        <v>528</v>
      </c>
      <c r="B16" s="85">
        <f aca="true" t="shared" si="10" ref="B16:S16">SUM(B17:B25)</f>
        <v>3318</v>
      </c>
      <c r="C16" s="86">
        <f t="shared" si="10"/>
        <v>1711</v>
      </c>
      <c r="D16" s="86">
        <f t="shared" si="10"/>
        <v>1607</v>
      </c>
      <c r="E16" s="85">
        <f t="shared" si="10"/>
        <v>2829</v>
      </c>
      <c r="F16" s="86">
        <f t="shared" si="10"/>
        <v>1347</v>
      </c>
      <c r="G16" s="86">
        <f t="shared" si="10"/>
        <v>1482</v>
      </c>
      <c r="H16" s="85">
        <f t="shared" si="10"/>
        <v>2567</v>
      </c>
      <c r="I16" s="86">
        <f t="shared" si="10"/>
        <v>1224</v>
      </c>
      <c r="J16" s="86">
        <f t="shared" si="10"/>
        <v>1343</v>
      </c>
      <c r="K16" s="85">
        <f t="shared" si="10"/>
        <v>262</v>
      </c>
      <c r="L16" s="86">
        <f t="shared" si="10"/>
        <v>123</v>
      </c>
      <c r="M16" s="86">
        <f t="shared" si="10"/>
        <v>139</v>
      </c>
      <c r="N16" s="85">
        <f t="shared" si="10"/>
        <v>307</v>
      </c>
      <c r="O16" s="86">
        <f t="shared" si="10"/>
        <v>204</v>
      </c>
      <c r="P16" s="86">
        <f t="shared" si="10"/>
        <v>103</v>
      </c>
      <c r="Q16" s="85">
        <f t="shared" si="10"/>
        <v>182</v>
      </c>
      <c r="R16" s="86">
        <f t="shared" si="10"/>
        <v>160</v>
      </c>
      <c r="S16" s="86">
        <f t="shared" si="10"/>
        <v>22</v>
      </c>
      <c r="T16" s="88" t="s">
        <v>529</v>
      </c>
    </row>
    <row r="17" spans="1:20" ht="13.5" customHeight="1">
      <c r="A17" s="84" t="s">
        <v>523</v>
      </c>
      <c r="B17" s="85">
        <f aca="true" t="shared" si="11" ref="B17:B25">C17+D17</f>
        <v>1498</v>
      </c>
      <c r="C17" s="86">
        <f aca="true" t="shared" si="12" ref="C17:C25">F17+O17+R17</f>
        <v>692</v>
      </c>
      <c r="D17" s="86">
        <f aca="true" t="shared" si="13" ref="D17:D25">G17+P17+S17</f>
        <v>806</v>
      </c>
      <c r="E17" s="85">
        <f aca="true" t="shared" si="14" ref="E17:E25">F17+G17</f>
        <v>1199</v>
      </c>
      <c r="F17" s="86">
        <f aca="true" t="shared" si="15" ref="F17:F25">I17+L17</f>
        <v>484</v>
      </c>
      <c r="G17" s="86">
        <f aca="true" t="shared" si="16" ref="G17:G25">J17+M17</f>
        <v>715</v>
      </c>
      <c r="H17" s="85">
        <f aca="true" t="shared" si="17" ref="H17:H25">I17+J17</f>
        <v>1066</v>
      </c>
      <c r="I17" s="86">
        <v>414</v>
      </c>
      <c r="J17" s="86">
        <v>652</v>
      </c>
      <c r="K17" s="85">
        <f aca="true" t="shared" si="18" ref="K17:K25">L17+M17</f>
        <v>133</v>
      </c>
      <c r="L17" s="86">
        <v>70</v>
      </c>
      <c r="M17" s="86">
        <v>63</v>
      </c>
      <c r="N17" s="85">
        <f aca="true" t="shared" si="19" ref="N17:N25">O17+P17</f>
        <v>231</v>
      </c>
      <c r="O17" s="86">
        <v>151</v>
      </c>
      <c r="P17" s="86">
        <v>80</v>
      </c>
      <c r="Q17" s="85">
        <f aca="true" t="shared" si="20" ref="Q17:Q25">R17+S17</f>
        <v>68</v>
      </c>
      <c r="R17" s="86">
        <v>57</v>
      </c>
      <c r="S17" s="86">
        <v>11</v>
      </c>
      <c r="T17" s="88" t="s">
        <v>321</v>
      </c>
    </row>
    <row r="18" spans="1:20" ht="13.5" customHeight="1">
      <c r="A18" s="84" t="s">
        <v>498</v>
      </c>
      <c r="B18" s="85">
        <f t="shared" si="11"/>
        <v>239</v>
      </c>
      <c r="C18" s="86">
        <f t="shared" si="12"/>
        <v>131</v>
      </c>
      <c r="D18" s="86">
        <f t="shared" si="13"/>
        <v>108</v>
      </c>
      <c r="E18" s="85">
        <f t="shared" si="14"/>
        <v>173</v>
      </c>
      <c r="F18" s="86">
        <f t="shared" si="15"/>
        <v>77</v>
      </c>
      <c r="G18" s="86">
        <f t="shared" si="16"/>
        <v>96</v>
      </c>
      <c r="H18" s="85">
        <f t="shared" si="17"/>
        <v>173</v>
      </c>
      <c r="I18" s="86">
        <v>77</v>
      </c>
      <c r="J18" s="86">
        <v>96</v>
      </c>
      <c r="K18" s="85">
        <f t="shared" si="18"/>
        <v>0</v>
      </c>
      <c r="L18" s="91">
        <v>0</v>
      </c>
      <c r="M18" s="86">
        <v>0</v>
      </c>
      <c r="N18" s="85">
        <f t="shared" si="19"/>
        <v>6</v>
      </c>
      <c r="O18" s="86">
        <v>1</v>
      </c>
      <c r="P18" s="86">
        <v>5</v>
      </c>
      <c r="Q18" s="85">
        <f t="shared" si="20"/>
        <v>60</v>
      </c>
      <c r="R18" s="86">
        <v>53</v>
      </c>
      <c r="S18" s="86">
        <v>7</v>
      </c>
      <c r="T18" s="88" t="s">
        <v>322</v>
      </c>
    </row>
    <row r="19" spans="1:20" ht="13.5" customHeight="1">
      <c r="A19" s="84" t="s">
        <v>524</v>
      </c>
      <c r="B19" s="85">
        <f t="shared" si="11"/>
        <v>553</v>
      </c>
      <c r="C19" s="86">
        <f t="shared" si="12"/>
        <v>502</v>
      </c>
      <c r="D19" s="86">
        <f t="shared" si="13"/>
        <v>51</v>
      </c>
      <c r="E19" s="85">
        <f t="shared" si="14"/>
        <v>487</v>
      </c>
      <c r="F19" s="86">
        <f t="shared" si="15"/>
        <v>439</v>
      </c>
      <c r="G19" s="86">
        <f t="shared" si="16"/>
        <v>48</v>
      </c>
      <c r="H19" s="85">
        <f t="shared" si="17"/>
        <v>457</v>
      </c>
      <c r="I19" s="86">
        <v>409</v>
      </c>
      <c r="J19" s="86">
        <v>48</v>
      </c>
      <c r="K19" s="85">
        <f t="shared" si="18"/>
        <v>30</v>
      </c>
      <c r="L19" s="86">
        <v>30</v>
      </c>
      <c r="M19" s="86">
        <v>0</v>
      </c>
      <c r="N19" s="85">
        <f t="shared" si="19"/>
        <v>24</v>
      </c>
      <c r="O19" s="86">
        <v>24</v>
      </c>
      <c r="P19" s="91">
        <v>0</v>
      </c>
      <c r="Q19" s="85">
        <f t="shared" si="20"/>
        <v>42</v>
      </c>
      <c r="R19" s="86">
        <v>39</v>
      </c>
      <c r="S19" s="86">
        <v>3</v>
      </c>
      <c r="T19" s="88" t="s">
        <v>323</v>
      </c>
    </row>
    <row r="20" spans="1:20" ht="13.5" customHeight="1">
      <c r="A20" s="84" t="s">
        <v>525</v>
      </c>
      <c r="B20" s="85">
        <f t="shared" si="11"/>
        <v>589</v>
      </c>
      <c r="C20" s="86">
        <f t="shared" si="12"/>
        <v>233</v>
      </c>
      <c r="D20" s="86">
        <f t="shared" si="13"/>
        <v>356</v>
      </c>
      <c r="E20" s="85">
        <f t="shared" si="14"/>
        <v>579</v>
      </c>
      <c r="F20" s="86">
        <f t="shared" si="15"/>
        <v>227</v>
      </c>
      <c r="G20" s="86">
        <f t="shared" si="16"/>
        <v>352</v>
      </c>
      <c r="H20" s="85">
        <f t="shared" si="17"/>
        <v>507</v>
      </c>
      <c r="I20" s="86">
        <v>206</v>
      </c>
      <c r="J20" s="86">
        <v>301</v>
      </c>
      <c r="K20" s="85">
        <f t="shared" si="18"/>
        <v>72</v>
      </c>
      <c r="L20" s="86">
        <v>21</v>
      </c>
      <c r="M20" s="86">
        <v>51</v>
      </c>
      <c r="N20" s="85">
        <f t="shared" si="19"/>
        <v>4</v>
      </c>
      <c r="O20" s="86">
        <v>1</v>
      </c>
      <c r="P20" s="86">
        <v>3</v>
      </c>
      <c r="Q20" s="85">
        <f t="shared" si="20"/>
        <v>6</v>
      </c>
      <c r="R20" s="86">
        <v>5</v>
      </c>
      <c r="S20" s="91">
        <v>1</v>
      </c>
      <c r="T20" s="88" t="s">
        <v>324</v>
      </c>
    </row>
    <row r="21" spans="1:20" ht="13.5" customHeight="1">
      <c r="A21" s="84" t="s">
        <v>526</v>
      </c>
      <c r="B21" s="85">
        <f t="shared" si="11"/>
        <v>16</v>
      </c>
      <c r="C21" s="86">
        <f t="shared" si="12"/>
        <v>14</v>
      </c>
      <c r="D21" s="86">
        <f t="shared" si="13"/>
        <v>2</v>
      </c>
      <c r="E21" s="85">
        <f t="shared" si="14"/>
        <v>16</v>
      </c>
      <c r="F21" s="86">
        <f t="shared" si="15"/>
        <v>14</v>
      </c>
      <c r="G21" s="86">
        <f t="shared" si="16"/>
        <v>2</v>
      </c>
      <c r="H21" s="85">
        <f t="shared" si="17"/>
        <v>16</v>
      </c>
      <c r="I21" s="86">
        <v>14</v>
      </c>
      <c r="J21" s="91">
        <v>2</v>
      </c>
      <c r="K21" s="85">
        <f t="shared" si="18"/>
        <v>0</v>
      </c>
      <c r="L21" s="91">
        <v>0</v>
      </c>
      <c r="M21" s="91">
        <v>0</v>
      </c>
      <c r="N21" s="85">
        <f t="shared" si="19"/>
        <v>0</v>
      </c>
      <c r="O21" s="91">
        <v>0</v>
      </c>
      <c r="P21" s="91">
        <v>0</v>
      </c>
      <c r="Q21" s="85">
        <f t="shared" si="20"/>
        <v>0</v>
      </c>
      <c r="R21" s="91">
        <v>0</v>
      </c>
      <c r="S21" s="91">
        <v>0</v>
      </c>
      <c r="T21" s="88" t="s">
        <v>325</v>
      </c>
    </row>
    <row r="22" spans="1:20" ht="13.5" customHeight="1">
      <c r="A22" s="84" t="s">
        <v>527</v>
      </c>
      <c r="B22" s="85">
        <f t="shared" si="11"/>
        <v>186</v>
      </c>
      <c r="C22" s="86">
        <f t="shared" si="12"/>
        <v>33</v>
      </c>
      <c r="D22" s="86">
        <f t="shared" si="13"/>
        <v>153</v>
      </c>
      <c r="E22" s="85">
        <f t="shared" si="14"/>
        <v>180</v>
      </c>
      <c r="F22" s="86">
        <f t="shared" si="15"/>
        <v>31</v>
      </c>
      <c r="G22" s="86">
        <f t="shared" si="16"/>
        <v>149</v>
      </c>
      <c r="H22" s="85">
        <f t="shared" si="17"/>
        <v>153</v>
      </c>
      <c r="I22" s="86">
        <v>29</v>
      </c>
      <c r="J22" s="86">
        <v>124</v>
      </c>
      <c r="K22" s="85">
        <f t="shared" si="18"/>
        <v>27</v>
      </c>
      <c r="L22" s="86">
        <v>2</v>
      </c>
      <c r="M22" s="86">
        <v>25</v>
      </c>
      <c r="N22" s="85">
        <f t="shared" si="19"/>
        <v>6</v>
      </c>
      <c r="O22" s="91">
        <v>2</v>
      </c>
      <c r="P22" s="86">
        <v>4</v>
      </c>
      <c r="Q22" s="85">
        <f t="shared" si="20"/>
        <v>0</v>
      </c>
      <c r="R22" s="91">
        <v>0</v>
      </c>
      <c r="S22" s="91">
        <v>0</v>
      </c>
      <c r="T22" s="88" t="s">
        <v>326</v>
      </c>
    </row>
    <row r="23" spans="1:20" ht="13.5" customHeight="1">
      <c r="A23" s="84" t="s">
        <v>499</v>
      </c>
      <c r="B23" s="85">
        <f t="shared" si="11"/>
        <v>7</v>
      </c>
      <c r="C23" s="86">
        <f t="shared" si="12"/>
        <v>0</v>
      </c>
      <c r="D23" s="86">
        <f t="shared" si="13"/>
        <v>7</v>
      </c>
      <c r="E23" s="85">
        <f t="shared" si="14"/>
        <v>7</v>
      </c>
      <c r="F23" s="86">
        <f t="shared" si="15"/>
        <v>0</v>
      </c>
      <c r="G23" s="86">
        <f t="shared" si="16"/>
        <v>7</v>
      </c>
      <c r="H23" s="85">
        <f t="shared" si="17"/>
        <v>7</v>
      </c>
      <c r="I23" s="86">
        <v>0</v>
      </c>
      <c r="J23" s="86">
        <v>7</v>
      </c>
      <c r="K23" s="85">
        <f t="shared" si="18"/>
        <v>0</v>
      </c>
      <c r="L23" s="91">
        <v>0</v>
      </c>
      <c r="M23" s="91">
        <v>0</v>
      </c>
      <c r="N23" s="85">
        <f t="shared" si="19"/>
        <v>0</v>
      </c>
      <c r="O23" s="91">
        <v>0</v>
      </c>
      <c r="P23" s="91">
        <v>0</v>
      </c>
      <c r="Q23" s="85">
        <f t="shared" si="20"/>
        <v>0</v>
      </c>
      <c r="R23" s="91">
        <v>0</v>
      </c>
      <c r="S23" s="91">
        <v>0</v>
      </c>
      <c r="T23" s="88" t="s">
        <v>327</v>
      </c>
    </row>
    <row r="24" spans="1:20" ht="13.5" customHeight="1">
      <c r="A24" s="84" t="s">
        <v>500</v>
      </c>
      <c r="B24" s="85">
        <f t="shared" si="11"/>
        <v>180</v>
      </c>
      <c r="C24" s="86">
        <f t="shared" si="12"/>
        <v>82</v>
      </c>
      <c r="D24" s="86">
        <f t="shared" si="13"/>
        <v>98</v>
      </c>
      <c r="E24" s="85">
        <f t="shared" si="14"/>
        <v>149</v>
      </c>
      <c r="F24" s="86">
        <f t="shared" si="15"/>
        <v>59</v>
      </c>
      <c r="G24" s="86">
        <f t="shared" si="16"/>
        <v>90</v>
      </c>
      <c r="H24" s="85">
        <f t="shared" si="17"/>
        <v>149</v>
      </c>
      <c r="I24" s="86">
        <v>59</v>
      </c>
      <c r="J24" s="86">
        <v>90</v>
      </c>
      <c r="K24" s="85">
        <f t="shared" si="18"/>
        <v>0</v>
      </c>
      <c r="L24" s="86">
        <v>0</v>
      </c>
      <c r="M24" s="86">
        <v>0</v>
      </c>
      <c r="N24" s="85">
        <f t="shared" si="19"/>
        <v>30</v>
      </c>
      <c r="O24" s="86">
        <v>22</v>
      </c>
      <c r="P24" s="86">
        <v>8</v>
      </c>
      <c r="Q24" s="85">
        <f t="shared" si="20"/>
        <v>1</v>
      </c>
      <c r="R24" s="91">
        <v>1</v>
      </c>
      <c r="S24" s="91">
        <v>0</v>
      </c>
      <c r="T24" s="88" t="s">
        <v>328</v>
      </c>
    </row>
    <row r="25" spans="1:20" ht="13.5" customHeight="1">
      <c r="A25" s="113" t="s">
        <v>330</v>
      </c>
      <c r="B25" s="85">
        <f t="shared" si="11"/>
        <v>50</v>
      </c>
      <c r="C25" s="86">
        <f t="shared" si="12"/>
        <v>24</v>
      </c>
      <c r="D25" s="86">
        <f t="shared" si="13"/>
        <v>26</v>
      </c>
      <c r="E25" s="85">
        <f t="shared" si="14"/>
        <v>39</v>
      </c>
      <c r="F25" s="86">
        <f t="shared" si="15"/>
        <v>16</v>
      </c>
      <c r="G25" s="86">
        <f t="shared" si="16"/>
        <v>23</v>
      </c>
      <c r="H25" s="85">
        <f t="shared" si="17"/>
        <v>39</v>
      </c>
      <c r="I25" s="86">
        <v>16</v>
      </c>
      <c r="J25" s="86">
        <v>23</v>
      </c>
      <c r="K25" s="85">
        <f t="shared" si="18"/>
        <v>0</v>
      </c>
      <c r="L25" s="86">
        <v>0</v>
      </c>
      <c r="M25" s="86">
        <v>0</v>
      </c>
      <c r="N25" s="85">
        <f t="shared" si="19"/>
        <v>6</v>
      </c>
      <c r="O25" s="86">
        <v>3</v>
      </c>
      <c r="P25" s="86">
        <v>3</v>
      </c>
      <c r="Q25" s="85">
        <f t="shared" si="20"/>
        <v>5</v>
      </c>
      <c r="R25" s="91">
        <v>5</v>
      </c>
      <c r="S25" s="91">
        <v>0</v>
      </c>
      <c r="T25" s="88" t="s">
        <v>329</v>
      </c>
    </row>
    <row r="26" spans="1:20" ht="13.5" customHeight="1">
      <c r="A26" s="114"/>
      <c r="B26" s="93"/>
      <c r="C26" s="91"/>
      <c r="D26" s="91"/>
      <c r="E26" s="93"/>
      <c r="F26" s="91"/>
      <c r="G26" s="91"/>
      <c r="H26" s="93"/>
      <c r="I26" s="91"/>
      <c r="J26" s="91"/>
      <c r="K26" s="93"/>
      <c r="L26" s="91"/>
      <c r="M26" s="91"/>
      <c r="N26" s="93"/>
      <c r="O26" s="91"/>
      <c r="P26" s="91"/>
      <c r="Q26" s="93"/>
      <c r="R26" s="91"/>
      <c r="S26" s="91"/>
      <c r="T26" s="116"/>
    </row>
    <row r="27" spans="1:20" ht="13.5" customHeight="1">
      <c r="A27" s="105" t="s">
        <v>530</v>
      </c>
      <c r="B27" s="85">
        <f aca="true" t="shared" si="21" ref="B27:S27">SUM(B28:B36)</f>
        <v>42</v>
      </c>
      <c r="C27" s="86">
        <f t="shared" si="21"/>
        <v>12</v>
      </c>
      <c r="D27" s="86">
        <f t="shared" si="21"/>
        <v>30</v>
      </c>
      <c r="E27" s="85">
        <f t="shared" si="21"/>
        <v>39</v>
      </c>
      <c r="F27" s="86">
        <f t="shared" si="21"/>
        <v>10</v>
      </c>
      <c r="G27" s="86">
        <f t="shared" si="21"/>
        <v>29</v>
      </c>
      <c r="H27" s="85">
        <f t="shared" si="21"/>
        <v>37</v>
      </c>
      <c r="I27" s="86">
        <f t="shared" si="21"/>
        <v>10</v>
      </c>
      <c r="J27" s="86">
        <f t="shared" si="21"/>
        <v>27</v>
      </c>
      <c r="K27" s="85">
        <f t="shared" si="21"/>
        <v>2</v>
      </c>
      <c r="L27" s="86">
        <f t="shared" si="21"/>
        <v>0</v>
      </c>
      <c r="M27" s="86">
        <f t="shared" si="21"/>
        <v>2</v>
      </c>
      <c r="N27" s="85">
        <f t="shared" si="21"/>
        <v>1</v>
      </c>
      <c r="O27" s="86">
        <f t="shared" si="21"/>
        <v>1</v>
      </c>
      <c r="P27" s="86">
        <f t="shared" si="21"/>
        <v>0</v>
      </c>
      <c r="Q27" s="85">
        <f t="shared" si="21"/>
        <v>2</v>
      </c>
      <c r="R27" s="86">
        <f t="shared" si="21"/>
        <v>1</v>
      </c>
      <c r="S27" s="86">
        <f t="shared" si="21"/>
        <v>1</v>
      </c>
      <c r="T27" s="88" t="s">
        <v>531</v>
      </c>
    </row>
    <row r="28" spans="1:20" ht="13.5" customHeight="1">
      <c r="A28" s="84" t="s">
        <v>523</v>
      </c>
      <c r="B28" s="85">
        <f aca="true" t="shared" si="22" ref="B28:B36">C28+D28</f>
        <v>17</v>
      </c>
      <c r="C28" s="86">
        <f aca="true" t="shared" si="23" ref="C28:C36">F28+O28+R28</f>
        <v>7</v>
      </c>
      <c r="D28" s="86">
        <f aca="true" t="shared" si="24" ref="D28:D36">G28+P28+S28</f>
        <v>10</v>
      </c>
      <c r="E28" s="85">
        <f aca="true" t="shared" si="25" ref="E28:E36">F28+G28</f>
        <v>15</v>
      </c>
      <c r="F28" s="86">
        <f aca="true" t="shared" si="26" ref="F28:F36">I28+L28</f>
        <v>5</v>
      </c>
      <c r="G28" s="86">
        <f aca="true" t="shared" si="27" ref="G28:G36">J28+M28</f>
        <v>10</v>
      </c>
      <c r="H28" s="85">
        <f aca="true" t="shared" si="28" ref="H28:H36">I28+J28</f>
        <v>14</v>
      </c>
      <c r="I28" s="86">
        <v>5</v>
      </c>
      <c r="J28" s="86">
        <v>9</v>
      </c>
      <c r="K28" s="85">
        <f aca="true" t="shared" si="29" ref="K28:K36">L28+M28</f>
        <v>1</v>
      </c>
      <c r="L28" s="86">
        <v>0</v>
      </c>
      <c r="M28" s="86">
        <v>1</v>
      </c>
      <c r="N28" s="85">
        <f aca="true" t="shared" si="30" ref="N28:N36">O28+P28</f>
        <v>1</v>
      </c>
      <c r="O28" s="86">
        <v>1</v>
      </c>
      <c r="P28" s="86">
        <v>0</v>
      </c>
      <c r="Q28" s="85">
        <f aca="true" t="shared" si="31" ref="Q28:Q36">R28+S28</f>
        <v>1</v>
      </c>
      <c r="R28" s="91">
        <v>1</v>
      </c>
      <c r="S28" s="91">
        <v>0</v>
      </c>
      <c r="T28" s="88" t="s">
        <v>321</v>
      </c>
    </row>
    <row r="29" spans="1:20" ht="13.5" customHeight="1">
      <c r="A29" s="84" t="s">
        <v>498</v>
      </c>
      <c r="B29" s="85">
        <f t="shared" si="22"/>
        <v>0</v>
      </c>
      <c r="C29" s="86">
        <f t="shared" si="23"/>
        <v>0</v>
      </c>
      <c r="D29" s="86">
        <f t="shared" si="24"/>
        <v>0</v>
      </c>
      <c r="E29" s="85">
        <f t="shared" si="25"/>
        <v>0</v>
      </c>
      <c r="F29" s="86">
        <f t="shared" si="26"/>
        <v>0</v>
      </c>
      <c r="G29" s="86">
        <f t="shared" si="27"/>
        <v>0</v>
      </c>
      <c r="H29" s="85">
        <f t="shared" si="28"/>
        <v>0</v>
      </c>
      <c r="I29" s="91">
        <v>0</v>
      </c>
      <c r="J29" s="91">
        <v>0</v>
      </c>
      <c r="K29" s="85">
        <f t="shared" si="29"/>
        <v>0</v>
      </c>
      <c r="L29" s="91">
        <v>0</v>
      </c>
      <c r="M29" s="91">
        <v>0</v>
      </c>
      <c r="N29" s="85">
        <f t="shared" si="30"/>
        <v>0</v>
      </c>
      <c r="O29" s="91">
        <v>0</v>
      </c>
      <c r="P29" s="91">
        <v>0</v>
      </c>
      <c r="Q29" s="85">
        <f t="shared" si="31"/>
        <v>0</v>
      </c>
      <c r="R29" s="91">
        <v>0</v>
      </c>
      <c r="S29" s="91">
        <v>0</v>
      </c>
      <c r="T29" s="88" t="s">
        <v>322</v>
      </c>
    </row>
    <row r="30" spans="1:20" ht="13.5" customHeight="1">
      <c r="A30" s="84" t="s">
        <v>524</v>
      </c>
      <c r="B30" s="85">
        <f t="shared" si="22"/>
        <v>3</v>
      </c>
      <c r="C30" s="86">
        <f t="shared" si="23"/>
        <v>2</v>
      </c>
      <c r="D30" s="86">
        <f t="shared" si="24"/>
        <v>1</v>
      </c>
      <c r="E30" s="85">
        <f t="shared" si="25"/>
        <v>3</v>
      </c>
      <c r="F30" s="86">
        <f t="shared" si="26"/>
        <v>2</v>
      </c>
      <c r="G30" s="86">
        <f t="shared" si="27"/>
        <v>1</v>
      </c>
      <c r="H30" s="85">
        <f t="shared" si="28"/>
        <v>3</v>
      </c>
      <c r="I30" s="86">
        <v>2</v>
      </c>
      <c r="J30" s="91">
        <v>1</v>
      </c>
      <c r="K30" s="85">
        <f t="shared" si="29"/>
        <v>0</v>
      </c>
      <c r="L30" s="91">
        <v>0</v>
      </c>
      <c r="M30" s="91">
        <v>0</v>
      </c>
      <c r="N30" s="85">
        <f t="shared" si="30"/>
        <v>0</v>
      </c>
      <c r="O30" s="91">
        <v>0</v>
      </c>
      <c r="P30" s="91">
        <v>0</v>
      </c>
      <c r="Q30" s="85">
        <f t="shared" si="31"/>
        <v>0</v>
      </c>
      <c r="R30" s="91">
        <v>0</v>
      </c>
      <c r="S30" s="91">
        <v>0</v>
      </c>
      <c r="T30" s="88" t="s">
        <v>323</v>
      </c>
    </row>
    <row r="31" spans="1:20" ht="13.5" customHeight="1">
      <c r="A31" s="84" t="s">
        <v>525</v>
      </c>
      <c r="B31" s="85">
        <f t="shared" si="22"/>
        <v>3</v>
      </c>
      <c r="C31" s="86">
        <f t="shared" si="23"/>
        <v>0</v>
      </c>
      <c r="D31" s="86">
        <f t="shared" si="24"/>
        <v>3</v>
      </c>
      <c r="E31" s="85">
        <f t="shared" si="25"/>
        <v>2</v>
      </c>
      <c r="F31" s="86">
        <f t="shared" si="26"/>
        <v>0</v>
      </c>
      <c r="G31" s="86">
        <f t="shared" si="27"/>
        <v>2</v>
      </c>
      <c r="H31" s="85">
        <f t="shared" si="28"/>
        <v>1</v>
      </c>
      <c r="I31" s="91">
        <v>0</v>
      </c>
      <c r="J31" s="86">
        <v>1</v>
      </c>
      <c r="K31" s="85">
        <f t="shared" si="29"/>
        <v>1</v>
      </c>
      <c r="L31" s="91">
        <v>0</v>
      </c>
      <c r="M31" s="86">
        <v>1</v>
      </c>
      <c r="N31" s="85">
        <f t="shared" si="30"/>
        <v>0</v>
      </c>
      <c r="O31" s="91">
        <v>0</v>
      </c>
      <c r="P31" s="91">
        <v>0</v>
      </c>
      <c r="Q31" s="85">
        <f t="shared" si="31"/>
        <v>1</v>
      </c>
      <c r="R31" s="91">
        <v>0</v>
      </c>
      <c r="S31" s="91">
        <v>1</v>
      </c>
      <c r="T31" s="88" t="s">
        <v>324</v>
      </c>
    </row>
    <row r="32" spans="1:20" ht="13.5" customHeight="1">
      <c r="A32" s="84" t="s">
        <v>526</v>
      </c>
      <c r="B32" s="85">
        <f t="shared" si="22"/>
        <v>0</v>
      </c>
      <c r="C32" s="86">
        <f t="shared" si="23"/>
        <v>0</v>
      </c>
      <c r="D32" s="86">
        <f t="shared" si="24"/>
        <v>0</v>
      </c>
      <c r="E32" s="85">
        <f t="shared" si="25"/>
        <v>0</v>
      </c>
      <c r="F32" s="86">
        <f t="shared" si="26"/>
        <v>0</v>
      </c>
      <c r="G32" s="86">
        <f t="shared" si="27"/>
        <v>0</v>
      </c>
      <c r="H32" s="85">
        <f t="shared" si="28"/>
        <v>0</v>
      </c>
      <c r="I32" s="91">
        <v>0</v>
      </c>
      <c r="J32" s="91">
        <v>0</v>
      </c>
      <c r="K32" s="85">
        <f t="shared" si="29"/>
        <v>0</v>
      </c>
      <c r="L32" s="91">
        <v>0</v>
      </c>
      <c r="M32" s="91">
        <v>0</v>
      </c>
      <c r="N32" s="85">
        <f t="shared" si="30"/>
        <v>0</v>
      </c>
      <c r="O32" s="91">
        <v>0</v>
      </c>
      <c r="P32" s="91">
        <v>0</v>
      </c>
      <c r="Q32" s="85">
        <f t="shared" si="31"/>
        <v>0</v>
      </c>
      <c r="R32" s="91">
        <v>0</v>
      </c>
      <c r="S32" s="91">
        <v>0</v>
      </c>
      <c r="T32" s="88" t="s">
        <v>325</v>
      </c>
    </row>
    <row r="33" spans="1:20" ht="13.5" customHeight="1">
      <c r="A33" s="84" t="s">
        <v>527</v>
      </c>
      <c r="B33" s="85">
        <f t="shared" si="22"/>
        <v>0</v>
      </c>
      <c r="C33" s="86">
        <f t="shared" si="23"/>
        <v>0</v>
      </c>
      <c r="D33" s="86">
        <f t="shared" si="24"/>
        <v>0</v>
      </c>
      <c r="E33" s="85">
        <f t="shared" si="25"/>
        <v>0</v>
      </c>
      <c r="F33" s="86">
        <f t="shared" si="26"/>
        <v>0</v>
      </c>
      <c r="G33" s="86">
        <f t="shared" si="27"/>
        <v>0</v>
      </c>
      <c r="H33" s="85">
        <f t="shared" si="28"/>
        <v>0</v>
      </c>
      <c r="I33" s="91">
        <v>0</v>
      </c>
      <c r="J33" s="91">
        <v>0</v>
      </c>
      <c r="K33" s="85">
        <f t="shared" si="29"/>
        <v>0</v>
      </c>
      <c r="L33" s="91">
        <v>0</v>
      </c>
      <c r="M33" s="91">
        <v>0</v>
      </c>
      <c r="N33" s="85">
        <f t="shared" si="30"/>
        <v>0</v>
      </c>
      <c r="O33" s="91">
        <v>0</v>
      </c>
      <c r="P33" s="91">
        <v>0</v>
      </c>
      <c r="Q33" s="85">
        <f t="shared" si="31"/>
        <v>0</v>
      </c>
      <c r="R33" s="91">
        <v>0</v>
      </c>
      <c r="S33" s="91">
        <v>0</v>
      </c>
      <c r="T33" s="88" t="s">
        <v>326</v>
      </c>
    </row>
    <row r="34" spans="1:20" ht="13.5" customHeight="1">
      <c r="A34" s="84" t="s">
        <v>499</v>
      </c>
      <c r="B34" s="85">
        <f t="shared" si="22"/>
        <v>19</v>
      </c>
      <c r="C34" s="86">
        <f t="shared" si="23"/>
        <v>3</v>
      </c>
      <c r="D34" s="86">
        <f t="shared" si="24"/>
        <v>16</v>
      </c>
      <c r="E34" s="85">
        <f t="shared" si="25"/>
        <v>19</v>
      </c>
      <c r="F34" s="86">
        <f t="shared" si="26"/>
        <v>3</v>
      </c>
      <c r="G34" s="86">
        <f t="shared" si="27"/>
        <v>16</v>
      </c>
      <c r="H34" s="85">
        <f t="shared" si="28"/>
        <v>19</v>
      </c>
      <c r="I34" s="91">
        <v>3</v>
      </c>
      <c r="J34" s="86">
        <v>16</v>
      </c>
      <c r="K34" s="85">
        <f t="shared" si="29"/>
        <v>0</v>
      </c>
      <c r="L34" s="91">
        <v>0</v>
      </c>
      <c r="M34" s="91">
        <v>0</v>
      </c>
      <c r="N34" s="85">
        <f t="shared" si="30"/>
        <v>0</v>
      </c>
      <c r="O34" s="91">
        <v>0</v>
      </c>
      <c r="P34" s="91">
        <v>0</v>
      </c>
      <c r="Q34" s="85">
        <f t="shared" si="31"/>
        <v>0</v>
      </c>
      <c r="R34" s="91">
        <v>0</v>
      </c>
      <c r="S34" s="91">
        <v>0</v>
      </c>
      <c r="T34" s="88" t="s">
        <v>327</v>
      </c>
    </row>
    <row r="35" spans="1:20" ht="13.5" customHeight="1">
      <c r="A35" s="84" t="s">
        <v>500</v>
      </c>
      <c r="B35" s="85">
        <f t="shared" si="22"/>
        <v>0</v>
      </c>
      <c r="C35" s="86">
        <f t="shared" si="23"/>
        <v>0</v>
      </c>
      <c r="D35" s="86">
        <f t="shared" si="24"/>
        <v>0</v>
      </c>
      <c r="E35" s="85">
        <f t="shared" si="25"/>
        <v>0</v>
      </c>
      <c r="F35" s="86">
        <f t="shared" si="26"/>
        <v>0</v>
      </c>
      <c r="G35" s="86">
        <f t="shared" si="27"/>
        <v>0</v>
      </c>
      <c r="H35" s="85">
        <f t="shared" si="28"/>
        <v>0</v>
      </c>
      <c r="I35" s="91">
        <v>0</v>
      </c>
      <c r="J35" s="91">
        <v>0</v>
      </c>
      <c r="K35" s="85">
        <f t="shared" si="29"/>
        <v>0</v>
      </c>
      <c r="L35" s="91">
        <v>0</v>
      </c>
      <c r="M35" s="91">
        <v>0</v>
      </c>
      <c r="N35" s="85">
        <f t="shared" si="30"/>
        <v>0</v>
      </c>
      <c r="O35" s="91">
        <v>0</v>
      </c>
      <c r="P35" s="91">
        <v>0</v>
      </c>
      <c r="Q35" s="85">
        <f t="shared" si="31"/>
        <v>0</v>
      </c>
      <c r="R35" s="91">
        <v>0</v>
      </c>
      <c r="S35" s="91">
        <v>0</v>
      </c>
      <c r="T35" s="88" t="s">
        <v>328</v>
      </c>
    </row>
    <row r="36" spans="1:20" ht="13.5" customHeight="1">
      <c r="A36" s="118" t="s">
        <v>330</v>
      </c>
      <c r="B36" s="97">
        <f t="shared" si="22"/>
        <v>0</v>
      </c>
      <c r="C36" s="98">
        <f t="shared" si="23"/>
        <v>0</v>
      </c>
      <c r="D36" s="98">
        <f t="shared" si="24"/>
        <v>0</v>
      </c>
      <c r="E36" s="97">
        <f t="shared" si="25"/>
        <v>0</v>
      </c>
      <c r="F36" s="98">
        <f t="shared" si="26"/>
        <v>0</v>
      </c>
      <c r="G36" s="98">
        <f t="shared" si="27"/>
        <v>0</v>
      </c>
      <c r="H36" s="97">
        <f t="shared" si="28"/>
        <v>0</v>
      </c>
      <c r="I36" s="99">
        <v>0</v>
      </c>
      <c r="J36" s="99">
        <v>0</v>
      </c>
      <c r="K36" s="97">
        <f t="shared" si="29"/>
        <v>0</v>
      </c>
      <c r="L36" s="99">
        <v>0</v>
      </c>
      <c r="M36" s="99">
        <v>0</v>
      </c>
      <c r="N36" s="97">
        <f t="shared" si="30"/>
        <v>0</v>
      </c>
      <c r="O36" s="99">
        <v>0</v>
      </c>
      <c r="P36" s="99">
        <v>0</v>
      </c>
      <c r="Q36" s="97">
        <f t="shared" si="31"/>
        <v>0</v>
      </c>
      <c r="R36" s="99">
        <v>0</v>
      </c>
      <c r="S36" s="99">
        <v>0</v>
      </c>
      <c r="T36" s="101" t="s">
        <v>329</v>
      </c>
    </row>
  </sheetData>
  <mergeCells count="11">
    <mergeCell ref="E2:J2"/>
    <mergeCell ref="Q2:S2"/>
    <mergeCell ref="Q1:T1"/>
    <mergeCell ref="A2:A4"/>
    <mergeCell ref="B2:D3"/>
    <mergeCell ref="N2:P3"/>
    <mergeCell ref="T2:T4"/>
    <mergeCell ref="Q3:S3"/>
    <mergeCell ref="E3:G3"/>
    <mergeCell ref="H3:J3"/>
    <mergeCell ref="K3:M3"/>
  </mergeCells>
  <printOptions/>
  <pageMargins left="0.96" right="0.92" top="0.71" bottom="0.81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63"/>
  <sheetViews>
    <sheetView showGridLines="0" workbookViewId="0" topLeftCell="A1">
      <selection activeCell="A62" sqref="A62"/>
    </sheetView>
  </sheetViews>
  <sheetFormatPr defaultColWidth="9.00390625" defaultRowHeight="13.5"/>
  <cols>
    <col min="1" max="1" width="9.50390625" style="132" customWidth="1"/>
    <col min="2" max="2" width="7.875" style="132" customWidth="1"/>
    <col min="3" max="6" width="5.25390625" style="132" customWidth="1"/>
    <col min="7" max="20" width="7.125" style="132" customWidth="1"/>
    <col min="21" max="21" width="6.50390625" style="132" customWidth="1"/>
    <col min="22" max="26" width="7.125" style="132" customWidth="1"/>
    <col min="27" max="28" width="6.25390625" style="132" customWidth="1"/>
    <col min="29" max="30" width="7.125" style="132" customWidth="1"/>
    <col min="31" max="31" width="6.50390625" style="132" customWidth="1"/>
    <col min="32" max="32" width="7.125" style="132" customWidth="1"/>
    <col min="33" max="16384" width="11.00390625" style="132" customWidth="1"/>
  </cols>
  <sheetData>
    <row r="1" spans="1:35" ht="17.25">
      <c r="A1" s="130" t="s">
        <v>533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279" t="s">
        <v>349</v>
      </c>
      <c r="Y1" s="279"/>
      <c r="Z1" s="279"/>
      <c r="AA1" s="279"/>
      <c r="AB1" s="279"/>
      <c r="AC1" s="279"/>
      <c r="AD1" s="279"/>
      <c r="AE1" s="279"/>
      <c r="AF1" s="279"/>
      <c r="AG1" s="131"/>
      <c r="AH1" s="131"/>
      <c r="AI1" s="131"/>
    </row>
    <row r="2" spans="1:32" ht="18.75" customHeight="1">
      <c r="A2" s="291" t="s">
        <v>237</v>
      </c>
      <c r="B2" s="283" t="s">
        <v>238</v>
      </c>
      <c r="C2" s="280" t="s">
        <v>534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2"/>
      <c r="V2" s="281" t="s">
        <v>535</v>
      </c>
      <c r="W2" s="281"/>
      <c r="X2" s="281"/>
      <c r="Y2" s="281"/>
      <c r="Z2" s="281"/>
      <c r="AA2" s="281"/>
      <c r="AB2" s="281"/>
      <c r="AC2" s="281"/>
      <c r="AD2" s="281"/>
      <c r="AE2" s="282"/>
      <c r="AF2" s="283" t="s">
        <v>237</v>
      </c>
    </row>
    <row r="3" spans="1:32" ht="17.25">
      <c r="A3" s="292"/>
      <c r="B3" s="284"/>
      <c r="C3" s="280" t="s">
        <v>239</v>
      </c>
      <c r="D3" s="281"/>
      <c r="E3" s="282"/>
      <c r="F3" s="280" t="s">
        <v>240</v>
      </c>
      <c r="G3" s="281"/>
      <c r="H3" s="282"/>
      <c r="I3" s="280" t="s">
        <v>536</v>
      </c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  <c r="U3" s="133"/>
      <c r="V3" s="134"/>
      <c r="W3" s="134"/>
      <c r="X3" s="134"/>
      <c r="Y3" s="134"/>
      <c r="Z3" s="134"/>
      <c r="AA3" s="286" t="s">
        <v>241</v>
      </c>
      <c r="AB3" s="286"/>
      <c r="AC3" s="134"/>
      <c r="AD3" s="134"/>
      <c r="AE3" s="134"/>
      <c r="AF3" s="284"/>
    </row>
    <row r="4" spans="1:32" ht="13.5" customHeight="1">
      <c r="A4" s="292"/>
      <c r="B4" s="284"/>
      <c r="C4" s="287" t="s">
        <v>242</v>
      </c>
      <c r="D4" s="287" t="s">
        <v>243</v>
      </c>
      <c r="E4" s="287" t="s">
        <v>244</v>
      </c>
      <c r="F4" s="287" t="s">
        <v>245</v>
      </c>
      <c r="G4" s="287" t="s">
        <v>246</v>
      </c>
      <c r="H4" s="287" t="s">
        <v>247</v>
      </c>
      <c r="I4" s="135" t="s">
        <v>248</v>
      </c>
      <c r="J4" s="136"/>
      <c r="K4" s="287" t="s">
        <v>537</v>
      </c>
      <c r="L4" s="137"/>
      <c r="M4" s="137"/>
      <c r="N4" s="287" t="s">
        <v>249</v>
      </c>
      <c r="O4" s="136"/>
      <c r="P4" s="137"/>
      <c r="Q4" s="137"/>
      <c r="R4" s="136"/>
      <c r="S4" s="137"/>
      <c r="T4" s="135" t="s">
        <v>250</v>
      </c>
      <c r="U4" s="138" t="s">
        <v>251</v>
      </c>
      <c r="V4" s="138" t="s">
        <v>252</v>
      </c>
      <c r="W4" s="138" t="s">
        <v>253</v>
      </c>
      <c r="X4" s="138" t="s">
        <v>254</v>
      </c>
      <c r="Y4" s="138" t="s">
        <v>538</v>
      </c>
      <c r="Z4" s="138" t="s">
        <v>255</v>
      </c>
      <c r="AA4" s="287" t="s">
        <v>256</v>
      </c>
      <c r="AB4" s="287" t="s">
        <v>244</v>
      </c>
      <c r="AC4" s="138" t="s">
        <v>257</v>
      </c>
      <c r="AD4" s="138" t="s">
        <v>258</v>
      </c>
      <c r="AE4" s="138" t="s">
        <v>251</v>
      </c>
      <c r="AF4" s="284"/>
    </row>
    <row r="5" spans="1:32" ht="13.5" customHeight="1">
      <c r="A5" s="292"/>
      <c r="B5" s="284"/>
      <c r="C5" s="288"/>
      <c r="D5" s="288"/>
      <c r="E5" s="288"/>
      <c r="F5" s="288"/>
      <c r="G5" s="288"/>
      <c r="H5" s="288"/>
      <c r="I5" s="138" t="s">
        <v>259</v>
      </c>
      <c r="J5" s="138" t="s">
        <v>539</v>
      </c>
      <c r="K5" s="288"/>
      <c r="L5" s="138" t="s">
        <v>260</v>
      </c>
      <c r="M5" s="138" t="s">
        <v>261</v>
      </c>
      <c r="N5" s="288"/>
      <c r="O5" s="138" t="s">
        <v>540</v>
      </c>
      <c r="P5" s="138" t="s">
        <v>541</v>
      </c>
      <c r="Q5" s="138" t="s">
        <v>542</v>
      </c>
      <c r="R5" s="139" t="s">
        <v>543</v>
      </c>
      <c r="S5" s="138" t="s">
        <v>262</v>
      </c>
      <c r="T5" s="138" t="s">
        <v>263</v>
      </c>
      <c r="U5" s="138" t="s">
        <v>264</v>
      </c>
      <c r="V5" s="138" t="s">
        <v>265</v>
      </c>
      <c r="W5" s="140"/>
      <c r="X5" s="141"/>
      <c r="Y5" s="138" t="s">
        <v>266</v>
      </c>
      <c r="Z5" s="138" t="s">
        <v>266</v>
      </c>
      <c r="AA5" s="288"/>
      <c r="AB5" s="288"/>
      <c r="AC5" s="138" t="s">
        <v>267</v>
      </c>
      <c r="AD5" s="138" t="s">
        <v>268</v>
      </c>
      <c r="AE5" s="138" t="s">
        <v>264</v>
      </c>
      <c r="AF5" s="284"/>
    </row>
    <row r="6" spans="1:32" ht="13.5" customHeight="1">
      <c r="A6" s="292"/>
      <c r="B6" s="284"/>
      <c r="C6" s="288"/>
      <c r="D6" s="288"/>
      <c r="E6" s="288"/>
      <c r="F6" s="288"/>
      <c r="G6" s="288"/>
      <c r="H6" s="288"/>
      <c r="I6" s="138" t="s">
        <v>269</v>
      </c>
      <c r="J6" s="138" t="s">
        <v>270</v>
      </c>
      <c r="K6" s="288"/>
      <c r="L6" s="138" t="s">
        <v>544</v>
      </c>
      <c r="M6" s="138" t="s">
        <v>271</v>
      </c>
      <c r="N6" s="288"/>
      <c r="O6" s="138" t="s">
        <v>545</v>
      </c>
      <c r="P6" s="138" t="s">
        <v>546</v>
      </c>
      <c r="Q6" s="138" t="s">
        <v>547</v>
      </c>
      <c r="R6" s="139" t="s">
        <v>548</v>
      </c>
      <c r="S6" s="138" t="s">
        <v>272</v>
      </c>
      <c r="T6" s="138" t="s">
        <v>273</v>
      </c>
      <c r="U6" s="138" t="s">
        <v>549</v>
      </c>
      <c r="V6" s="138" t="s">
        <v>266</v>
      </c>
      <c r="W6" s="138" t="s">
        <v>274</v>
      </c>
      <c r="X6" s="138" t="s">
        <v>274</v>
      </c>
      <c r="Y6" s="138" t="s">
        <v>274</v>
      </c>
      <c r="Z6" s="138" t="s">
        <v>274</v>
      </c>
      <c r="AA6" s="288"/>
      <c r="AB6" s="288"/>
      <c r="AC6" s="138" t="s">
        <v>274</v>
      </c>
      <c r="AD6" s="138" t="s">
        <v>275</v>
      </c>
      <c r="AE6" s="138" t="s">
        <v>549</v>
      </c>
      <c r="AF6" s="284"/>
    </row>
    <row r="7" spans="1:32" ht="13.5" customHeight="1">
      <c r="A7" s="293"/>
      <c r="B7" s="285"/>
      <c r="C7" s="289"/>
      <c r="D7" s="289"/>
      <c r="E7" s="289"/>
      <c r="F7" s="289"/>
      <c r="G7" s="289"/>
      <c r="H7" s="289"/>
      <c r="I7" s="142" t="s">
        <v>276</v>
      </c>
      <c r="J7" s="143"/>
      <c r="K7" s="289"/>
      <c r="L7" s="142"/>
      <c r="M7" s="142"/>
      <c r="N7" s="289"/>
      <c r="O7" s="143"/>
      <c r="P7" s="142"/>
      <c r="Q7" s="142" t="s">
        <v>550</v>
      </c>
      <c r="R7" s="143"/>
      <c r="S7" s="142"/>
      <c r="T7" s="142" t="s">
        <v>345</v>
      </c>
      <c r="U7" s="142"/>
      <c r="V7" s="142" t="s">
        <v>274</v>
      </c>
      <c r="W7" s="142"/>
      <c r="X7" s="142"/>
      <c r="Y7" s="142"/>
      <c r="Z7" s="142"/>
      <c r="AA7" s="289"/>
      <c r="AB7" s="289"/>
      <c r="AC7" s="142"/>
      <c r="AD7" s="142"/>
      <c r="AE7" s="142"/>
      <c r="AF7" s="285"/>
    </row>
    <row r="8" spans="1:40" ht="17.25">
      <c r="A8" s="144" t="s">
        <v>551</v>
      </c>
      <c r="B8" s="18">
        <f>SUM(C8:U8)</f>
        <v>4052</v>
      </c>
      <c r="C8" s="18">
        <f aca="true" t="shared" si="0" ref="C8:AE8">SUM(C9:C10)</f>
        <v>89</v>
      </c>
      <c r="D8" s="19">
        <f t="shared" si="0"/>
        <v>7</v>
      </c>
      <c r="E8" s="19">
        <f t="shared" si="0"/>
        <v>18</v>
      </c>
      <c r="F8" s="19">
        <f t="shared" si="0"/>
        <v>7</v>
      </c>
      <c r="G8" s="19">
        <f t="shared" si="0"/>
        <v>339</v>
      </c>
      <c r="H8" s="19">
        <f t="shared" si="0"/>
        <v>841</v>
      </c>
      <c r="I8" s="19">
        <f t="shared" si="0"/>
        <v>31</v>
      </c>
      <c r="J8" s="19">
        <f t="shared" si="0"/>
        <v>38</v>
      </c>
      <c r="K8" s="19">
        <f t="shared" si="0"/>
        <v>99</v>
      </c>
      <c r="L8" s="19">
        <f t="shared" si="0"/>
        <v>667</v>
      </c>
      <c r="M8" s="19">
        <f t="shared" si="0"/>
        <v>70</v>
      </c>
      <c r="N8" s="19">
        <f t="shared" si="0"/>
        <v>1</v>
      </c>
      <c r="O8" s="19">
        <f t="shared" si="0"/>
        <v>351</v>
      </c>
      <c r="P8" s="19">
        <f t="shared" si="0"/>
        <v>249</v>
      </c>
      <c r="Q8" s="19">
        <f t="shared" si="0"/>
        <v>21</v>
      </c>
      <c r="R8" s="19">
        <f t="shared" si="0"/>
        <v>38</v>
      </c>
      <c r="S8" s="19">
        <f t="shared" si="0"/>
        <v>752</v>
      </c>
      <c r="T8" s="19">
        <f t="shared" si="0"/>
        <v>410</v>
      </c>
      <c r="U8" s="20">
        <f t="shared" si="0"/>
        <v>24</v>
      </c>
      <c r="V8" s="19">
        <f t="shared" si="0"/>
        <v>112</v>
      </c>
      <c r="W8" s="19">
        <f t="shared" si="0"/>
        <v>539</v>
      </c>
      <c r="X8" s="19">
        <f t="shared" si="0"/>
        <v>504</v>
      </c>
      <c r="Y8" s="19">
        <f t="shared" si="0"/>
        <v>1090</v>
      </c>
      <c r="Z8" s="19">
        <f t="shared" si="0"/>
        <v>343</v>
      </c>
      <c r="AA8" s="19">
        <f t="shared" si="0"/>
        <v>100</v>
      </c>
      <c r="AB8" s="19">
        <f t="shared" si="0"/>
        <v>19</v>
      </c>
      <c r="AC8" s="19">
        <f t="shared" si="0"/>
        <v>56</v>
      </c>
      <c r="AD8" s="19">
        <f t="shared" si="0"/>
        <v>1235</v>
      </c>
      <c r="AE8" s="20">
        <f t="shared" si="0"/>
        <v>54</v>
      </c>
      <c r="AF8" s="144" t="s">
        <v>552</v>
      </c>
      <c r="AG8" s="131"/>
      <c r="AH8" s="131"/>
      <c r="AI8" s="131"/>
      <c r="AJ8" s="131"/>
      <c r="AK8" s="131"/>
      <c r="AL8" s="131"/>
      <c r="AM8" s="131"/>
      <c r="AN8" s="131"/>
    </row>
    <row r="9" spans="1:40" ht="17.25">
      <c r="A9" s="144" t="s">
        <v>277</v>
      </c>
      <c r="B9" s="21">
        <f aca="true" t="shared" si="1" ref="B9:AE9">SUM(B13,B16,B19,B22,B25,B28,B31,B34,B37)</f>
        <v>2258</v>
      </c>
      <c r="C9" s="21">
        <f t="shared" si="1"/>
        <v>65</v>
      </c>
      <c r="D9" s="1">
        <f t="shared" si="1"/>
        <v>6</v>
      </c>
      <c r="E9" s="1">
        <f t="shared" si="1"/>
        <v>18</v>
      </c>
      <c r="F9" s="1">
        <f t="shared" si="1"/>
        <v>7</v>
      </c>
      <c r="G9" s="1">
        <f t="shared" si="1"/>
        <v>308</v>
      </c>
      <c r="H9" s="1">
        <f t="shared" si="1"/>
        <v>522</v>
      </c>
      <c r="I9" s="1">
        <f t="shared" si="1"/>
        <v>25</v>
      </c>
      <c r="J9" s="1">
        <f t="shared" si="1"/>
        <v>29</v>
      </c>
      <c r="K9" s="1">
        <f t="shared" si="1"/>
        <v>61</v>
      </c>
      <c r="L9" s="1">
        <f t="shared" si="1"/>
        <v>303</v>
      </c>
      <c r="M9" s="1">
        <f t="shared" si="1"/>
        <v>5</v>
      </c>
      <c r="N9" s="1">
        <f t="shared" si="1"/>
        <v>1</v>
      </c>
      <c r="O9" s="1">
        <f t="shared" si="1"/>
        <v>178</v>
      </c>
      <c r="P9" s="1">
        <f t="shared" si="1"/>
        <v>30</v>
      </c>
      <c r="Q9" s="1">
        <f t="shared" si="1"/>
        <v>8</v>
      </c>
      <c r="R9" s="1">
        <f t="shared" si="1"/>
        <v>13</v>
      </c>
      <c r="S9" s="1">
        <f t="shared" si="1"/>
        <v>316</v>
      </c>
      <c r="T9" s="1">
        <f t="shared" si="1"/>
        <v>350</v>
      </c>
      <c r="U9" s="22">
        <f t="shared" si="1"/>
        <v>13</v>
      </c>
      <c r="V9" s="1">
        <f t="shared" si="1"/>
        <v>37</v>
      </c>
      <c r="W9" s="1">
        <f t="shared" si="1"/>
        <v>92</v>
      </c>
      <c r="X9" s="1">
        <f t="shared" si="1"/>
        <v>219</v>
      </c>
      <c r="Y9" s="1">
        <f t="shared" si="1"/>
        <v>478</v>
      </c>
      <c r="Z9" s="1">
        <f t="shared" si="1"/>
        <v>296</v>
      </c>
      <c r="AA9" s="1">
        <f t="shared" si="1"/>
        <v>73</v>
      </c>
      <c r="AB9" s="1">
        <f t="shared" si="1"/>
        <v>19</v>
      </c>
      <c r="AC9" s="1">
        <f t="shared" si="1"/>
        <v>41</v>
      </c>
      <c r="AD9" s="1">
        <f t="shared" si="1"/>
        <v>962</v>
      </c>
      <c r="AE9" s="22">
        <f t="shared" si="1"/>
        <v>41</v>
      </c>
      <c r="AF9" s="144" t="s">
        <v>277</v>
      </c>
      <c r="AG9" s="131"/>
      <c r="AH9" s="131"/>
      <c r="AI9" s="131"/>
      <c r="AJ9" s="131"/>
      <c r="AK9" s="131"/>
      <c r="AL9" s="131"/>
      <c r="AM9" s="131"/>
      <c r="AN9" s="131"/>
    </row>
    <row r="10" spans="1:40" ht="17.25">
      <c r="A10" s="144" t="s">
        <v>278</v>
      </c>
      <c r="B10" s="21">
        <f aca="true" t="shared" si="2" ref="B10:AE10">SUM(B14,B17,B20,B23,B26,B29,B32,B35,B38)</f>
        <v>1794</v>
      </c>
      <c r="C10" s="21">
        <f t="shared" si="2"/>
        <v>24</v>
      </c>
      <c r="D10" s="1">
        <f t="shared" si="2"/>
        <v>1</v>
      </c>
      <c r="E10" s="1">
        <f t="shared" si="2"/>
        <v>0</v>
      </c>
      <c r="F10" s="1">
        <f t="shared" si="2"/>
        <v>0</v>
      </c>
      <c r="G10" s="1">
        <f t="shared" si="2"/>
        <v>31</v>
      </c>
      <c r="H10" s="1">
        <f t="shared" si="2"/>
        <v>319</v>
      </c>
      <c r="I10" s="1">
        <f t="shared" si="2"/>
        <v>6</v>
      </c>
      <c r="J10" s="1">
        <f t="shared" si="2"/>
        <v>9</v>
      </c>
      <c r="K10" s="1">
        <f t="shared" si="2"/>
        <v>38</v>
      </c>
      <c r="L10" s="1">
        <f t="shared" si="2"/>
        <v>364</v>
      </c>
      <c r="M10" s="1">
        <f t="shared" si="2"/>
        <v>65</v>
      </c>
      <c r="N10" s="1">
        <f t="shared" si="2"/>
        <v>0</v>
      </c>
      <c r="O10" s="1">
        <f t="shared" si="2"/>
        <v>173</v>
      </c>
      <c r="P10" s="1">
        <f t="shared" si="2"/>
        <v>219</v>
      </c>
      <c r="Q10" s="1">
        <f t="shared" si="2"/>
        <v>13</v>
      </c>
      <c r="R10" s="1">
        <f t="shared" si="2"/>
        <v>25</v>
      </c>
      <c r="S10" s="1">
        <f t="shared" si="2"/>
        <v>436</v>
      </c>
      <c r="T10" s="1">
        <f t="shared" si="2"/>
        <v>60</v>
      </c>
      <c r="U10" s="22">
        <f t="shared" si="2"/>
        <v>11</v>
      </c>
      <c r="V10" s="1">
        <f t="shared" si="2"/>
        <v>75</v>
      </c>
      <c r="W10" s="1">
        <f t="shared" si="2"/>
        <v>447</v>
      </c>
      <c r="X10" s="1">
        <f t="shared" si="2"/>
        <v>285</v>
      </c>
      <c r="Y10" s="1">
        <f t="shared" si="2"/>
        <v>612</v>
      </c>
      <c r="Z10" s="1">
        <f t="shared" si="2"/>
        <v>47</v>
      </c>
      <c r="AA10" s="1">
        <f t="shared" si="2"/>
        <v>27</v>
      </c>
      <c r="AB10" s="1">
        <f t="shared" si="2"/>
        <v>0</v>
      </c>
      <c r="AC10" s="1">
        <f t="shared" si="2"/>
        <v>15</v>
      </c>
      <c r="AD10" s="1">
        <f t="shared" si="2"/>
        <v>273</v>
      </c>
      <c r="AE10" s="22">
        <f t="shared" si="2"/>
        <v>13</v>
      </c>
      <c r="AF10" s="144" t="s">
        <v>278</v>
      </c>
      <c r="AG10" s="131"/>
      <c r="AH10" s="131"/>
      <c r="AI10" s="131"/>
      <c r="AJ10" s="131"/>
      <c r="AK10" s="131"/>
      <c r="AL10" s="131"/>
      <c r="AM10" s="131"/>
      <c r="AN10" s="131"/>
    </row>
    <row r="11" spans="1:40" ht="17.25">
      <c r="A11" s="144"/>
      <c r="B11" s="21"/>
      <c r="C11" s="2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2"/>
      <c r="V11" s="1"/>
      <c r="W11" s="1"/>
      <c r="X11" s="1"/>
      <c r="Y11" s="1"/>
      <c r="Z11" s="1"/>
      <c r="AA11" s="1"/>
      <c r="AB11" s="1"/>
      <c r="AC11" s="1"/>
      <c r="AD11" s="1"/>
      <c r="AE11" s="22"/>
      <c r="AF11" s="144"/>
      <c r="AG11" s="131"/>
      <c r="AH11" s="131"/>
      <c r="AI11" s="131"/>
      <c r="AJ11" s="131"/>
      <c r="AK11" s="131"/>
      <c r="AL11" s="131"/>
      <c r="AM11" s="131"/>
      <c r="AN11" s="131"/>
    </row>
    <row r="12" spans="1:40" ht="17.25">
      <c r="A12" s="144" t="s">
        <v>279</v>
      </c>
      <c r="B12" s="21">
        <f aca="true" t="shared" si="3" ref="B12:B38">SUM(C12:U12)</f>
        <v>578</v>
      </c>
      <c r="C12" s="21">
        <f aca="true" t="shared" si="4" ref="C12:AE12">SUM(C13:C14)</f>
        <v>10</v>
      </c>
      <c r="D12" s="1">
        <f t="shared" si="4"/>
        <v>2</v>
      </c>
      <c r="E12" s="1">
        <f t="shared" si="4"/>
        <v>1</v>
      </c>
      <c r="F12" s="1">
        <f t="shared" si="4"/>
        <v>1</v>
      </c>
      <c r="G12" s="1">
        <f t="shared" si="4"/>
        <v>36</v>
      </c>
      <c r="H12" s="1">
        <f t="shared" si="4"/>
        <v>79</v>
      </c>
      <c r="I12" s="1">
        <f t="shared" si="4"/>
        <v>1</v>
      </c>
      <c r="J12" s="1">
        <f t="shared" si="4"/>
        <v>3</v>
      </c>
      <c r="K12" s="1">
        <f t="shared" si="4"/>
        <v>18</v>
      </c>
      <c r="L12" s="1">
        <f t="shared" si="4"/>
        <v>74</v>
      </c>
      <c r="M12" s="1">
        <f t="shared" si="4"/>
        <v>4</v>
      </c>
      <c r="N12" s="1">
        <f t="shared" si="4"/>
        <v>1</v>
      </c>
      <c r="O12" s="1">
        <f t="shared" si="4"/>
        <v>37</v>
      </c>
      <c r="P12" s="1">
        <f t="shared" si="4"/>
        <v>22</v>
      </c>
      <c r="Q12" s="1">
        <f t="shared" si="4"/>
        <v>3</v>
      </c>
      <c r="R12" s="1">
        <f t="shared" si="4"/>
        <v>7</v>
      </c>
      <c r="S12" s="1">
        <f t="shared" si="4"/>
        <v>105</v>
      </c>
      <c r="T12" s="1">
        <f t="shared" si="4"/>
        <v>169</v>
      </c>
      <c r="U12" s="22">
        <f t="shared" si="4"/>
        <v>5</v>
      </c>
      <c r="V12" s="1">
        <f t="shared" si="4"/>
        <v>9</v>
      </c>
      <c r="W12" s="1">
        <f t="shared" si="4"/>
        <v>51</v>
      </c>
      <c r="X12" s="1">
        <f t="shared" si="4"/>
        <v>60</v>
      </c>
      <c r="Y12" s="1">
        <f t="shared" si="4"/>
        <v>145</v>
      </c>
      <c r="Z12" s="1">
        <f t="shared" si="4"/>
        <v>153</v>
      </c>
      <c r="AA12" s="1">
        <f t="shared" si="4"/>
        <v>12</v>
      </c>
      <c r="AB12" s="1">
        <f t="shared" si="4"/>
        <v>2</v>
      </c>
      <c r="AC12" s="1">
        <f t="shared" si="4"/>
        <v>16</v>
      </c>
      <c r="AD12" s="1">
        <f t="shared" si="4"/>
        <v>112</v>
      </c>
      <c r="AE12" s="22">
        <f t="shared" si="4"/>
        <v>18</v>
      </c>
      <c r="AF12" s="144" t="s">
        <v>280</v>
      </c>
      <c r="AG12" s="131"/>
      <c r="AH12" s="131"/>
      <c r="AI12" s="131"/>
      <c r="AJ12" s="131"/>
      <c r="AK12" s="131"/>
      <c r="AL12" s="131"/>
      <c r="AM12" s="131"/>
      <c r="AN12" s="131"/>
    </row>
    <row r="13" spans="1:40" ht="17.25">
      <c r="A13" s="144" t="s">
        <v>277</v>
      </c>
      <c r="B13" s="21">
        <f t="shared" si="3"/>
        <v>335</v>
      </c>
      <c r="C13" s="21">
        <v>9</v>
      </c>
      <c r="D13" s="1">
        <v>2</v>
      </c>
      <c r="E13" s="1">
        <v>1</v>
      </c>
      <c r="F13" s="1">
        <v>1</v>
      </c>
      <c r="G13" s="1">
        <v>31</v>
      </c>
      <c r="H13" s="1">
        <v>39</v>
      </c>
      <c r="I13" s="1">
        <v>0</v>
      </c>
      <c r="J13" s="1">
        <v>2</v>
      </c>
      <c r="K13" s="1">
        <v>7</v>
      </c>
      <c r="L13" s="1">
        <v>34</v>
      </c>
      <c r="M13" s="1">
        <v>0</v>
      </c>
      <c r="N13" s="1">
        <v>1</v>
      </c>
      <c r="O13" s="1">
        <v>19</v>
      </c>
      <c r="P13" s="1">
        <v>5</v>
      </c>
      <c r="Q13" s="1">
        <v>1</v>
      </c>
      <c r="R13" s="1">
        <v>5</v>
      </c>
      <c r="S13" s="1">
        <v>35</v>
      </c>
      <c r="T13" s="1">
        <v>142</v>
      </c>
      <c r="U13" s="22">
        <v>1</v>
      </c>
      <c r="V13" s="1">
        <v>5</v>
      </c>
      <c r="W13" s="1">
        <v>9</v>
      </c>
      <c r="X13" s="1">
        <v>24</v>
      </c>
      <c r="Y13" s="1">
        <v>49</v>
      </c>
      <c r="Z13" s="1">
        <v>135</v>
      </c>
      <c r="AA13" s="1">
        <v>11</v>
      </c>
      <c r="AB13" s="1">
        <v>2</v>
      </c>
      <c r="AC13" s="1">
        <v>9</v>
      </c>
      <c r="AD13" s="1">
        <v>78</v>
      </c>
      <c r="AE13" s="22">
        <v>13</v>
      </c>
      <c r="AF13" s="144" t="s">
        <v>277</v>
      </c>
      <c r="AG13" s="131"/>
      <c r="AH13" s="131"/>
      <c r="AI13" s="131"/>
      <c r="AJ13" s="131"/>
      <c r="AK13" s="131"/>
      <c r="AL13" s="131"/>
      <c r="AM13" s="131"/>
      <c r="AN13" s="131"/>
    </row>
    <row r="14" spans="1:40" ht="17.25">
      <c r="A14" s="144" t="s">
        <v>278</v>
      </c>
      <c r="B14" s="21">
        <f t="shared" si="3"/>
        <v>243</v>
      </c>
      <c r="C14" s="21">
        <v>1</v>
      </c>
      <c r="D14" s="1">
        <v>0</v>
      </c>
      <c r="E14" s="1">
        <v>0</v>
      </c>
      <c r="F14" s="1">
        <v>0</v>
      </c>
      <c r="G14" s="1">
        <v>5</v>
      </c>
      <c r="H14" s="1">
        <v>40</v>
      </c>
      <c r="I14" s="1">
        <v>1</v>
      </c>
      <c r="J14" s="1">
        <v>1</v>
      </c>
      <c r="K14" s="1">
        <v>11</v>
      </c>
      <c r="L14" s="1">
        <v>40</v>
      </c>
      <c r="M14" s="1">
        <v>4</v>
      </c>
      <c r="N14" s="1">
        <v>0</v>
      </c>
      <c r="O14" s="1">
        <v>18</v>
      </c>
      <c r="P14" s="1">
        <v>17</v>
      </c>
      <c r="Q14" s="1">
        <v>2</v>
      </c>
      <c r="R14" s="1">
        <v>2</v>
      </c>
      <c r="S14" s="1">
        <v>70</v>
      </c>
      <c r="T14" s="1">
        <v>27</v>
      </c>
      <c r="U14" s="22">
        <v>4</v>
      </c>
      <c r="V14" s="1">
        <v>4</v>
      </c>
      <c r="W14" s="1">
        <v>42</v>
      </c>
      <c r="X14" s="1">
        <v>36</v>
      </c>
      <c r="Y14" s="1">
        <v>96</v>
      </c>
      <c r="Z14" s="1">
        <v>18</v>
      </c>
      <c r="AA14" s="1">
        <v>1</v>
      </c>
      <c r="AB14" s="1">
        <v>0</v>
      </c>
      <c r="AC14" s="1">
        <v>7</v>
      </c>
      <c r="AD14" s="1">
        <v>34</v>
      </c>
      <c r="AE14" s="22">
        <v>5</v>
      </c>
      <c r="AF14" s="144" t="s">
        <v>278</v>
      </c>
      <c r="AG14" s="131"/>
      <c r="AH14" s="131"/>
      <c r="AI14" s="131"/>
      <c r="AJ14" s="131"/>
      <c r="AK14" s="131"/>
      <c r="AL14" s="131"/>
      <c r="AM14" s="131"/>
      <c r="AN14" s="131"/>
    </row>
    <row r="15" spans="1:40" ht="17.25">
      <c r="A15" s="144" t="s">
        <v>281</v>
      </c>
      <c r="B15" s="21">
        <f t="shared" si="3"/>
        <v>418</v>
      </c>
      <c r="C15" s="21">
        <f aca="true" t="shared" si="5" ref="C15:AE15">SUM(C16:C17)</f>
        <v>54</v>
      </c>
      <c r="D15" s="1">
        <f t="shared" si="5"/>
        <v>0</v>
      </c>
      <c r="E15" s="1">
        <f t="shared" si="5"/>
        <v>0</v>
      </c>
      <c r="F15" s="1">
        <f t="shared" si="5"/>
        <v>1</v>
      </c>
      <c r="G15" s="1">
        <f t="shared" si="5"/>
        <v>15</v>
      </c>
      <c r="H15" s="1">
        <f t="shared" si="5"/>
        <v>113</v>
      </c>
      <c r="I15" s="1">
        <f t="shared" si="5"/>
        <v>1</v>
      </c>
      <c r="J15" s="1">
        <f t="shared" si="5"/>
        <v>1</v>
      </c>
      <c r="K15" s="1">
        <f t="shared" si="5"/>
        <v>4</v>
      </c>
      <c r="L15" s="1">
        <f t="shared" si="5"/>
        <v>68</v>
      </c>
      <c r="M15" s="1">
        <f t="shared" si="5"/>
        <v>4</v>
      </c>
      <c r="N15" s="1">
        <f t="shared" si="5"/>
        <v>0</v>
      </c>
      <c r="O15" s="1">
        <f t="shared" si="5"/>
        <v>46</v>
      </c>
      <c r="P15" s="1">
        <f t="shared" si="5"/>
        <v>10</v>
      </c>
      <c r="Q15" s="1">
        <f t="shared" si="5"/>
        <v>2</v>
      </c>
      <c r="R15" s="1">
        <f t="shared" si="5"/>
        <v>3</v>
      </c>
      <c r="S15" s="1">
        <f t="shared" si="5"/>
        <v>57</v>
      </c>
      <c r="T15" s="1">
        <f t="shared" si="5"/>
        <v>32</v>
      </c>
      <c r="U15" s="22">
        <f t="shared" si="5"/>
        <v>7</v>
      </c>
      <c r="V15" s="1">
        <f t="shared" si="5"/>
        <v>2</v>
      </c>
      <c r="W15" s="1">
        <f t="shared" si="5"/>
        <v>22</v>
      </c>
      <c r="X15" s="1">
        <f t="shared" si="5"/>
        <v>45</v>
      </c>
      <c r="Y15" s="1">
        <f t="shared" si="5"/>
        <v>148</v>
      </c>
      <c r="Z15" s="1">
        <f t="shared" si="5"/>
        <v>8</v>
      </c>
      <c r="AA15" s="1">
        <f t="shared" si="5"/>
        <v>57</v>
      </c>
      <c r="AB15" s="1">
        <f t="shared" si="5"/>
        <v>0</v>
      </c>
      <c r="AC15" s="1">
        <f t="shared" si="5"/>
        <v>3</v>
      </c>
      <c r="AD15" s="1">
        <f t="shared" si="5"/>
        <v>126</v>
      </c>
      <c r="AE15" s="22">
        <f t="shared" si="5"/>
        <v>7</v>
      </c>
      <c r="AF15" s="144" t="s">
        <v>242</v>
      </c>
      <c r="AG15" s="131"/>
      <c r="AH15" s="131"/>
      <c r="AI15" s="131"/>
      <c r="AJ15" s="131"/>
      <c r="AK15" s="131"/>
      <c r="AL15" s="131"/>
      <c r="AM15" s="131"/>
      <c r="AN15" s="131"/>
    </row>
    <row r="16" spans="1:40" ht="17.25">
      <c r="A16" s="144" t="s">
        <v>277</v>
      </c>
      <c r="B16" s="21">
        <f t="shared" si="3"/>
        <v>226</v>
      </c>
      <c r="C16" s="21">
        <v>40</v>
      </c>
      <c r="D16" s="1">
        <v>0</v>
      </c>
      <c r="E16" s="1">
        <v>0</v>
      </c>
      <c r="F16" s="1">
        <v>1</v>
      </c>
      <c r="G16" s="1">
        <v>13</v>
      </c>
      <c r="H16" s="1">
        <v>58</v>
      </c>
      <c r="I16" s="1">
        <v>1</v>
      </c>
      <c r="J16" s="1">
        <v>1</v>
      </c>
      <c r="K16" s="1">
        <v>4</v>
      </c>
      <c r="L16" s="1">
        <v>23</v>
      </c>
      <c r="M16" s="1">
        <v>2</v>
      </c>
      <c r="N16" s="1">
        <v>0</v>
      </c>
      <c r="O16" s="1">
        <v>19</v>
      </c>
      <c r="P16" s="1">
        <v>2</v>
      </c>
      <c r="Q16" s="1">
        <v>2</v>
      </c>
      <c r="R16" s="1">
        <v>1</v>
      </c>
      <c r="S16" s="1">
        <v>24</v>
      </c>
      <c r="T16" s="1">
        <v>30</v>
      </c>
      <c r="U16" s="22">
        <v>5</v>
      </c>
      <c r="V16" s="1">
        <v>0</v>
      </c>
      <c r="W16" s="1">
        <v>5</v>
      </c>
      <c r="X16" s="1">
        <v>14</v>
      </c>
      <c r="Y16" s="1">
        <v>76</v>
      </c>
      <c r="Z16" s="1">
        <v>8</v>
      </c>
      <c r="AA16" s="1">
        <v>43</v>
      </c>
      <c r="AB16" s="1">
        <v>0</v>
      </c>
      <c r="AC16" s="1">
        <v>3</v>
      </c>
      <c r="AD16" s="1">
        <v>72</v>
      </c>
      <c r="AE16" s="22">
        <v>5</v>
      </c>
      <c r="AF16" s="144" t="s">
        <v>277</v>
      </c>
      <c r="AG16" s="131"/>
      <c r="AH16" s="131"/>
      <c r="AI16" s="131"/>
      <c r="AJ16" s="131"/>
      <c r="AK16" s="131"/>
      <c r="AL16" s="131"/>
      <c r="AM16" s="131"/>
      <c r="AN16" s="131"/>
    </row>
    <row r="17" spans="1:40" ht="17.25">
      <c r="A17" s="144" t="s">
        <v>278</v>
      </c>
      <c r="B17" s="21">
        <f t="shared" si="3"/>
        <v>192</v>
      </c>
      <c r="C17" s="21">
        <v>14</v>
      </c>
      <c r="D17" s="1">
        <v>0</v>
      </c>
      <c r="E17" s="1">
        <v>0</v>
      </c>
      <c r="F17" s="1">
        <v>0</v>
      </c>
      <c r="G17" s="1">
        <v>2</v>
      </c>
      <c r="H17" s="1">
        <v>55</v>
      </c>
      <c r="I17" s="1">
        <v>0</v>
      </c>
      <c r="J17" s="1">
        <v>0</v>
      </c>
      <c r="K17" s="1">
        <v>0</v>
      </c>
      <c r="L17" s="1">
        <v>45</v>
      </c>
      <c r="M17" s="1">
        <v>2</v>
      </c>
      <c r="N17" s="1">
        <v>0</v>
      </c>
      <c r="O17" s="1">
        <v>27</v>
      </c>
      <c r="P17" s="1">
        <v>8</v>
      </c>
      <c r="Q17" s="1">
        <v>0</v>
      </c>
      <c r="R17" s="1">
        <v>2</v>
      </c>
      <c r="S17" s="1">
        <v>33</v>
      </c>
      <c r="T17" s="1">
        <v>2</v>
      </c>
      <c r="U17" s="22">
        <v>2</v>
      </c>
      <c r="V17" s="1">
        <v>2</v>
      </c>
      <c r="W17" s="1">
        <v>17</v>
      </c>
      <c r="X17" s="1">
        <v>31</v>
      </c>
      <c r="Y17" s="1">
        <v>72</v>
      </c>
      <c r="Z17" s="1">
        <v>0</v>
      </c>
      <c r="AA17" s="1">
        <v>14</v>
      </c>
      <c r="AB17" s="1">
        <v>0</v>
      </c>
      <c r="AC17" s="1">
        <v>0</v>
      </c>
      <c r="AD17" s="1">
        <v>54</v>
      </c>
      <c r="AE17" s="22">
        <v>2</v>
      </c>
      <c r="AF17" s="144" t="s">
        <v>278</v>
      </c>
      <c r="AG17" s="131"/>
      <c r="AH17" s="131"/>
      <c r="AI17" s="131"/>
      <c r="AJ17" s="131"/>
      <c r="AK17" s="131"/>
      <c r="AL17" s="131"/>
      <c r="AM17" s="131"/>
      <c r="AN17" s="131"/>
    </row>
    <row r="18" spans="1:40" ht="17.25">
      <c r="A18" s="144" t="s">
        <v>282</v>
      </c>
      <c r="B18" s="21">
        <f t="shared" si="3"/>
        <v>1103</v>
      </c>
      <c r="C18" s="21">
        <f aca="true" t="shared" si="6" ref="C18:AE18">SUM(C19:C20)</f>
        <v>7</v>
      </c>
      <c r="D18" s="1">
        <f t="shared" si="6"/>
        <v>5</v>
      </c>
      <c r="E18" s="1">
        <f t="shared" si="6"/>
        <v>1</v>
      </c>
      <c r="F18" s="1">
        <f t="shared" si="6"/>
        <v>5</v>
      </c>
      <c r="G18" s="1">
        <f t="shared" si="6"/>
        <v>214</v>
      </c>
      <c r="H18" s="1">
        <f t="shared" si="6"/>
        <v>348</v>
      </c>
      <c r="I18" s="1">
        <f t="shared" si="6"/>
        <v>16</v>
      </c>
      <c r="J18" s="1">
        <f t="shared" si="6"/>
        <v>28</v>
      </c>
      <c r="K18" s="1">
        <f t="shared" si="6"/>
        <v>24</v>
      </c>
      <c r="L18" s="1">
        <f t="shared" si="6"/>
        <v>143</v>
      </c>
      <c r="M18" s="1">
        <f t="shared" si="6"/>
        <v>3</v>
      </c>
      <c r="N18" s="1">
        <f t="shared" si="6"/>
        <v>0</v>
      </c>
      <c r="O18" s="1">
        <f t="shared" si="6"/>
        <v>40</v>
      </c>
      <c r="P18" s="1">
        <f t="shared" si="6"/>
        <v>10</v>
      </c>
      <c r="Q18" s="1">
        <f t="shared" si="6"/>
        <v>5</v>
      </c>
      <c r="R18" s="1">
        <f t="shared" si="6"/>
        <v>2</v>
      </c>
      <c r="S18" s="1">
        <f t="shared" si="6"/>
        <v>149</v>
      </c>
      <c r="T18" s="1">
        <f t="shared" si="6"/>
        <v>103</v>
      </c>
      <c r="U18" s="22">
        <f t="shared" si="6"/>
        <v>0</v>
      </c>
      <c r="V18" s="1">
        <f t="shared" si="6"/>
        <v>25</v>
      </c>
      <c r="W18" s="1">
        <f t="shared" si="6"/>
        <v>56</v>
      </c>
      <c r="X18" s="1">
        <f t="shared" si="6"/>
        <v>109</v>
      </c>
      <c r="Y18" s="1">
        <f t="shared" si="6"/>
        <v>135</v>
      </c>
      <c r="Z18" s="1">
        <f t="shared" si="6"/>
        <v>78</v>
      </c>
      <c r="AA18" s="1">
        <f t="shared" si="6"/>
        <v>7</v>
      </c>
      <c r="AB18" s="1">
        <f t="shared" si="6"/>
        <v>1</v>
      </c>
      <c r="AC18" s="1">
        <f t="shared" si="6"/>
        <v>22</v>
      </c>
      <c r="AD18" s="1">
        <f t="shared" si="6"/>
        <v>658</v>
      </c>
      <c r="AE18" s="22">
        <f t="shared" si="6"/>
        <v>12</v>
      </c>
      <c r="AF18" s="144" t="s">
        <v>283</v>
      </c>
      <c r="AG18" s="131"/>
      <c r="AH18" s="131"/>
      <c r="AI18" s="131"/>
      <c r="AJ18" s="131"/>
      <c r="AK18" s="131"/>
      <c r="AL18" s="131"/>
      <c r="AM18" s="131"/>
      <c r="AN18" s="131"/>
    </row>
    <row r="19" spans="1:40" ht="17.25">
      <c r="A19" s="144" t="s">
        <v>277</v>
      </c>
      <c r="B19" s="21">
        <f t="shared" si="3"/>
        <v>1015</v>
      </c>
      <c r="C19" s="21">
        <v>7</v>
      </c>
      <c r="D19" s="1">
        <v>4</v>
      </c>
      <c r="E19" s="1">
        <v>1</v>
      </c>
      <c r="F19" s="1">
        <v>5</v>
      </c>
      <c r="G19" s="1">
        <v>209</v>
      </c>
      <c r="H19" s="1">
        <v>328</v>
      </c>
      <c r="I19" s="1">
        <v>16</v>
      </c>
      <c r="J19" s="1">
        <v>26</v>
      </c>
      <c r="K19" s="1">
        <v>22</v>
      </c>
      <c r="L19" s="1">
        <v>121</v>
      </c>
      <c r="M19" s="1">
        <v>1</v>
      </c>
      <c r="N19" s="1">
        <v>0</v>
      </c>
      <c r="O19" s="1">
        <v>36</v>
      </c>
      <c r="P19" s="1">
        <v>7</v>
      </c>
      <c r="Q19" s="1">
        <v>5</v>
      </c>
      <c r="R19" s="1">
        <v>1</v>
      </c>
      <c r="S19" s="1">
        <v>127</v>
      </c>
      <c r="T19" s="1">
        <v>99</v>
      </c>
      <c r="U19" s="22">
        <v>0</v>
      </c>
      <c r="V19" s="1">
        <v>25</v>
      </c>
      <c r="W19" s="1">
        <v>37</v>
      </c>
      <c r="X19" s="1">
        <v>90</v>
      </c>
      <c r="Y19" s="1">
        <v>115</v>
      </c>
      <c r="Z19" s="1">
        <v>76</v>
      </c>
      <c r="AA19" s="1">
        <v>7</v>
      </c>
      <c r="AB19" s="1">
        <v>1</v>
      </c>
      <c r="AC19" s="1">
        <v>19</v>
      </c>
      <c r="AD19" s="1">
        <v>633</v>
      </c>
      <c r="AE19" s="22">
        <v>12</v>
      </c>
      <c r="AF19" s="144" t="s">
        <v>277</v>
      </c>
      <c r="AG19" s="131"/>
      <c r="AH19" s="131"/>
      <c r="AI19" s="131"/>
      <c r="AJ19" s="131"/>
      <c r="AK19" s="131"/>
      <c r="AL19" s="131"/>
      <c r="AM19" s="131"/>
      <c r="AN19" s="131"/>
    </row>
    <row r="20" spans="1:40" ht="17.25">
      <c r="A20" s="144" t="s">
        <v>278</v>
      </c>
      <c r="B20" s="21">
        <f t="shared" si="3"/>
        <v>88</v>
      </c>
      <c r="C20" s="21">
        <v>0</v>
      </c>
      <c r="D20" s="1">
        <v>1</v>
      </c>
      <c r="E20" s="1">
        <v>0</v>
      </c>
      <c r="F20" s="1">
        <v>0</v>
      </c>
      <c r="G20" s="1">
        <v>5</v>
      </c>
      <c r="H20" s="1">
        <v>20</v>
      </c>
      <c r="I20" s="1">
        <v>0</v>
      </c>
      <c r="J20" s="1">
        <v>2</v>
      </c>
      <c r="K20" s="1">
        <v>2</v>
      </c>
      <c r="L20" s="1">
        <v>22</v>
      </c>
      <c r="M20" s="1">
        <v>2</v>
      </c>
      <c r="N20" s="1">
        <v>0</v>
      </c>
      <c r="O20" s="1">
        <v>4</v>
      </c>
      <c r="P20" s="1">
        <v>3</v>
      </c>
      <c r="Q20" s="1">
        <v>0</v>
      </c>
      <c r="R20" s="1">
        <v>1</v>
      </c>
      <c r="S20" s="1">
        <v>22</v>
      </c>
      <c r="T20" s="1">
        <v>4</v>
      </c>
      <c r="U20" s="22">
        <v>0</v>
      </c>
      <c r="V20" s="1">
        <v>0</v>
      </c>
      <c r="W20" s="1">
        <v>19</v>
      </c>
      <c r="X20" s="1">
        <v>19</v>
      </c>
      <c r="Y20" s="1">
        <v>20</v>
      </c>
      <c r="Z20" s="1">
        <v>2</v>
      </c>
      <c r="AA20" s="1">
        <v>0</v>
      </c>
      <c r="AB20" s="1">
        <v>0</v>
      </c>
      <c r="AC20" s="1">
        <v>3</v>
      </c>
      <c r="AD20" s="1">
        <v>25</v>
      </c>
      <c r="AE20" s="22">
        <v>0</v>
      </c>
      <c r="AF20" s="144" t="s">
        <v>278</v>
      </c>
      <c r="AG20" s="131"/>
      <c r="AH20" s="131"/>
      <c r="AI20" s="131"/>
      <c r="AJ20" s="131"/>
      <c r="AK20" s="131"/>
      <c r="AL20" s="131"/>
      <c r="AM20" s="131"/>
      <c r="AN20" s="131"/>
    </row>
    <row r="21" spans="1:40" ht="17.25">
      <c r="A21" s="144" t="s">
        <v>284</v>
      </c>
      <c r="B21" s="21">
        <f t="shared" si="3"/>
        <v>1199</v>
      </c>
      <c r="C21" s="21">
        <f aca="true" t="shared" si="7" ref="C21:AE21">SUM(C22:C23)</f>
        <v>12</v>
      </c>
      <c r="D21" s="1">
        <f t="shared" si="7"/>
        <v>0</v>
      </c>
      <c r="E21" s="1">
        <f t="shared" si="7"/>
        <v>0</v>
      </c>
      <c r="F21" s="1">
        <f t="shared" si="7"/>
        <v>0</v>
      </c>
      <c r="G21" s="1">
        <f t="shared" si="7"/>
        <v>47</v>
      </c>
      <c r="H21" s="1">
        <f t="shared" si="7"/>
        <v>195</v>
      </c>
      <c r="I21" s="1">
        <f t="shared" si="7"/>
        <v>10</v>
      </c>
      <c r="J21" s="1">
        <f t="shared" si="7"/>
        <v>4</v>
      </c>
      <c r="K21" s="1">
        <f t="shared" si="7"/>
        <v>38</v>
      </c>
      <c r="L21" s="1">
        <f t="shared" si="7"/>
        <v>262</v>
      </c>
      <c r="M21" s="1">
        <f t="shared" si="7"/>
        <v>50</v>
      </c>
      <c r="N21" s="1">
        <f t="shared" si="7"/>
        <v>0</v>
      </c>
      <c r="O21" s="1">
        <f t="shared" si="7"/>
        <v>103</v>
      </c>
      <c r="P21" s="1">
        <f t="shared" si="7"/>
        <v>72</v>
      </c>
      <c r="Q21" s="1">
        <f t="shared" si="7"/>
        <v>8</v>
      </c>
      <c r="R21" s="1">
        <f t="shared" si="7"/>
        <v>21</v>
      </c>
      <c r="S21" s="1">
        <f t="shared" si="7"/>
        <v>304</v>
      </c>
      <c r="T21" s="1">
        <f t="shared" si="7"/>
        <v>67</v>
      </c>
      <c r="U21" s="22">
        <f t="shared" si="7"/>
        <v>6</v>
      </c>
      <c r="V21" s="1">
        <f t="shared" si="7"/>
        <v>14</v>
      </c>
      <c r="W21" s="1">
        <f t="shared" si="7"/>
        <v>368</v>
      </c>
      <c r="X21" s="1">
        <f t="shared" si="7"/>
        <v>221</v>
      </c>
      <c r="Y21" s="1">
        <f t="shared" si="7"/>
        <v>304</v>
      </c>
      <c r="Z21" s="1">
        <f t="shared" si="7"/>
        <v>56</v>
      </c>
      <c r="AA21" s="1">
        <f t="shared" si="7"/>
        <v>18</v>
      </c>
      <c r="AB21" s="1">
        <f t="shared" si="7"/>
        <v>0</v>
      </c>
      <c r="AC21" s="1">
        <f t="shared" si="7"/>
        <v>8</v>
      </c>
      <c r="AD21" s="1">
        <f t="shared" si="7"/>
        <v>198</v>
      </c>
      <c r="AE21" s="22">
        <f t="shared" si="7"/>
        <v>12</v>
      </c>
      <c r="AF21" s="144" t="s">
        <v>285</v>
      </c>
      <c r="AG21" s="131"/>
      <c r="AH21" s="131"/>
      <c r="AI21" s="131"/>
      <c r="AJ21" s="131"/>
      <c r="AK21" s="131"/>
      <c r="AL21" s="131"/>
      <c r="AM21" s="131"/>
      <c r="AN21" s="131"/>
    </row>
    <row r="22" spans="1:40" ht="17.25">
      <c r="A22" s="144" t="s">
        <v>277</v>
      </c>
      <c r="B22" s="21">
        <f t="shared" si="3"/>
        <v>352</v>
      </c>
      <c r="C22" s="21">
        <v>7</v>
      </c>
      <c r="D22" s="1">
        <v>0</v>
      </c>
      <c r="E22" s="1">
        <v>0</v>
      </c>
      <c r="F22" s="1">
        <v>0</v>
      </c>
      <c r="G22" s="1">
        <v>29</v>
      </c>
      <c r="H22" s="1">
        <v>64</v>
      </c>
      <c r="I22" s="1">
        <v>5</v>
      </c>
      <c r="J22" s="1">
        <v>0</v>
      </c>
      <c r="K22" s="1">
        <v>17</v>
      </c>
      <c r="L22" s="1">
        <v>70</v>
      </c>
      <c r="M22" s="1">
        <v>2</v>
      </c>
      <c r="N22" s="1">
        <v>0</v>
      </c>
      <c r="O22" s="1">
        <v>27</v>
      </c>
      <c r="P22" s="1">
        <v>6</v>
      </c>
      <c r="Q22" s="1">
        <v>0</v>
      </c>
      <c r="R22" s="1">
        <v>4</v>
      </c>
      <c r="S22" s="1">
        <v>70</v>
      </c>
      <c r="T22" s="1">
        <v>46</v>
      </c>
      <c r="U22" s="22">
        <v>5</v>
      </c>
      <c r="V22" s="1">
        <v>4</v>
      </c>
      <c r="W22" s="1">
        <v>35</v>
      </c>
      <c r="X22" s="1">
        <v>70</v>
      </c>
      <c r="Y22" s="1">
        <v>75</v>
      </c>
      <c r="Z22" s="1">
        <v>38</v>
      </c>
      <c r="AA22" s="1">
        <v>10</v>
      </c>
      <c r="AB22" s="1">
        <v>0</v>
      </c>
      <c r="AC22" s="1">
        <v>6</v>
      </c>
      <c r="AD22" s="1">
        <v>106</v>
      </c>
      <c r="AE22" s="22">
        <v>8</v>
      </c>
      <c r="AF22" s="144" t="s">
        <v>277</v>
      </c>
      <c r="AG22" s="131"/>
      <c r="AH22" s="131"/>
      <c r="AI22" s="131"/>
      <c r="AJ22" s="131"/>
      <c r="AK22" s="131"/>
      <c r="AL22" s="131"/>
      <c r="AM22" s="131"/>
      <c r="AN22" s="131"/>
    </row>
    <row r="23" spans="1:40" ht="17.25">
      <c r="A23" s="144" t="s">
        <v>278</v>
      </c>
      <c r="B23" s="21">
        <f t="shared" si="3"/>
        <v>847</v>
      </c>
      <c r="C23" s="21">
        <v>5</v>
      </c>
      <c r="D23" s="1">
        <v>0</v>
      </c>
      <c r="E23" s="1">
        <v>0</v>
      </c>
      <c r="F23" s="1">
        <v>0</v>
      </c>
      <c r="G23" s="1">
        <v>18</v>
      </c>
      <c r="H23" s="1">
        <v>131</v>
      </c>
      <c r="I23" s="1">
        <v>5</v>
      </c>
      <c r="J23" s="1">
        <v>4</v>
      </c>
      <c r="K23" s="1">
        <v>21</v>
      </c>
      <c r="L23" s="1">
        <v>192</v>
      </c>
      <c r="M23" s="1">
        <v>48</v>
      </c>
      <c r="N23" s="1">
        <v>0</v>
      </c>
      <c r="O23" s="1">
        <v>76</v>
      </c>
      <c r="P23" s="1">
        <v>66</v>
      </c>
      <c r="Q23" s="1">
        <v>8</v>
      </c>
      <c r="R23" s="1">
        <v>17</v>
      </c>
      <c r="S23" s="1">
        <v>234</v>
      </c>
      <c r="T23" s="1">
        <v>21</v>
      </c>
      <c r="U23" s="22">
        <v>1</v>
      </c>
      <c r="V23" s="1">
        <v>10</v>
      </c>
      <c r="W23" s="1">
        <v>333</v>
      </c>
      <c r="X23" s="1">
        <v>151</v>
      </c>
      <c r="Y23" s="1">
        <v>229</v>
      </c>
      <c r="Z23" s="1">
        <v>18</v>
      </c>
      <c r="AA23" s="1">
        <v>8</v>
      </c>
      <c r="AB23" s="1">
        <v>0</v>
      </c>
      <c r="AC23" s="1">
        <v>2</v>
      </c>
      <c r="AD23" s="1">
        <v>92</v>
      </c>
      <c r="AE23" s="22">
        <v>4</v>
      </c>
      <c r="AF23" s="144" t="s">
        <v>278</v>
      </c>
      <c r="AG23" s="131"/>
      <c r="AH23" s="131"/>
      <c r="AI23" s="131"/>
      <c r="AJ23" s="131"/>
      <c r="AK23" s="131"/>
      <c r="AL23" s="131"/>
      <c r="AM23" s="131"/>
      <c r="AN23" s="131"/>
    </row>
    <row r="24" spans="1:40" ht="17.25">
      <c r="A24" s="144" t="s">
        <v>286</v>
      </c>
      <c r="B24" s="21">
        <f t="shared" si="3"/>
        <v>74</v>
      </c>
      <c r="C24" s="21">
        <f aca="true" t="shared" si="8" ref="C24:AE24">SUM(C25:C26)</f>
        <v>0</v>
      </c>
      <c r="D24" s="1">
        <f t="shared" si="8"/>
        <v>0</v>
      </c>
      <c r="E24" s="1">
        <f t="shared" si="8"/>
        <v>16</v>
      </c>
      <c r="F24" s="1">
        <f t="shared" si="8"/>
        <v>0</v>
      </c>
      <c r="G24" s="1">
        <f t="shared" si="8"/>
        <v>8</v>
      </c>
      <c r="H24" s="1">
        <f t="shared" si="8"/>
        <v>10</v>
      </c>
      <c r="I24" s="1">
        <f t="shared" si="8"/>
        <v>0</v>
      </c>
      <c r="J24" s="1">
        <f t="shared" si="8"/>
        <v>0</v>
      </c>
      <c r="K24" s="1">
        <f t="shared" si="8"/>
        <v>9</v>
      </c>
      <c r="L24" s="1">
        <f t="shared" si="8"/>
        <v>16</v>
      </c>
      <c r="M24" s="1">
        <f t="shared" si="8"/>
        <v>0</v>
      </c>
      <c r="N24" s="1">
        <f t="shared" si="8"/>
        <v>0</v>
      </c>
      <c r="O24" s="1">
        <f t="shared" si="8"/>
        <v>0</v>
      </c>
      <c r="P24" s="1">
        <f t="shared" si="8"/>
        <v>0</v>
      </c>
      <c r="Q24" s="1">
        <f t="shared" si="8"/>
        <v>0</v>
      </c>
      <c r="R24" s="1">
        <f t="shared" si="8"/>
        <v>1</v>
      </c>
      <c r="S24" s="1">
        <f t="shared" si="8"/>
        <v>10</v>
      </c>
      <c r="T24" s="1">
        <f t="shared" si="8"/>
        <v>4</v>
      </c>
      <c r="U24" s="22">
        <f t="shared" si="8"/>
        <v>0</v>
      </c>
      <c r="V24" s="1">
        <f t="shared" si="8"/>
        <v>0</v>
      </c>
      <c r="W24" s="1">
        <f t="shared" si="8"/>
        <v>0</v>
      </c>
      <c r="X24" s="1">
        <f t="shared" si="8"/>
        <v>0</v>
      </c>
      <c r="Y24" s="1">
        <f t="shared" si="8"/>
        <v>21</v>
      </c>
      <c r="Z24" s="1">
        <f t="shared" si="8"/>
        <v>4</v>
      </c>
      <c r="AA24" s="1">
        <f t="shared" si="8"/>
        <v>0</v>
      </c>
      <c r="AB24" s="1">
        <f t="shared" si="8"/>
        <v>16</v>
      </c>
      <c r="AC24" s="1">
        <f t="shared" si="8"/>
        <v>3</v>
      </c>
      <c r="AD24" s="1">
        <f t="shared" si="8"/>
        <v>30</v>
      </c>
      <c r="AE24" s="22">
        <f t="shared" si="8"/>
        <v>0</v>
      </c>
      <c r="AF24" s="144" t="s">
        <v>287</v>
      </c>
      <c r="AG24" s="131"/>
      <c r="AH24" s="131"/>
      <c r="AI24" s="131"/>
      <c r="AJ24" s="131"/>
      <c r="AK24" s="131"/>
      <c r="AL24" s="131"/>
      <c r="AM24" s="131"/>
      <c r="AN24" s="131"/>
    </row>
    <row r="25" spans="1:40" ht="17.25">
      <c r="A25" s="144" t="s">
        <v>277</v>
      </c>
      <c r="B25" s="21">
        <f t="shared" si="3"/>
        <v>64</v>
      </c>
      <c r="C25" s="21">
        <v>0</v>
      </c>
      <c r="D25" s="1">
        <v>0</v>
      </c>
      <c r="E25" s="1">
        <v>16</v>
      </c>
      <c r="F25" s="1">
        <v>0</v>
      </c>
      <c r="G25" s="1">
        <v>8</v>
      </c>
      <c r="H25" s="1">
        <v>8</v>
      </c>
      <c r="I25" s="1">
        <v>0</v>
      </c>
      <c r="J25" s="1">
        <v>0</v>
      </c>
      <c r="K25" s="1">
        <v>8</v>
      </c>
      <c r="L25" s="1">
        <v>11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1</v>
      </c>
      <c r="S25" s="1">
        <v>8</v>
      </c>
      <c r="T25" s="1">
        <v>4</v>
      </c>
      <c r="U25" s="22">
        <v>0</v>
      </c>
      <c r="V25" s="1">
        <v>0</v>
      </c>
      <c r="W25" s="1">
        <v>0</v>
      </c>
      <c r="X25" s="1">
        <v>0</v>
      </c>
      <c r="Y25" s="1">
        <v>15</v>
      </c>
      <c r="Z25" s="1">
        <v>4</v>
      </c>
      <c r="AA25" s="1">
        <v>0</v>
      </c>
      <c r="AB25" s="1">
        <v>16</v>
      </c>
      <c r="AC25" s="1">
        <v>2</v>
      </c>
      <c r="AD25" s="1">
        <v>27</v>
      </c>
      <c r="AE25" s="22">
        <v>0</v>
      </c>
      <c r="AF25" s="144" t="s">
        <v>277</v>
      </c>
      <c r="AG25" s="131"/>
      <c r="AH25" s="131"/>
      <c r="AI25" s="131"/>
      <c r="AJ25" s="131"/>
      <c r="AK25" s="131"/>
      <c r="AL25" s="131"/>
      <c r="AM25" s="131"/>
      <c r="AN25" s="131"/>
    </row>
    <row r="26" spans="1:40" ht="17.25">
      <c r="A26" s="144" t="s">
        <v>278</v>
      </c>
      <c r="B26" s="21">
        <f t="shared" si="3"/>
        <v>10</v>
      </c>
      <c r="C26" s="21">
        <v>0</v>
      </c>
      <c r="D26" s="1">
        <v>0</v>
      </c>
      <c r="E26" s="1">
        <v>0</v>
      </c>
      <c r="F26" s="1">
        <v>0</v>
      </c>
      <c r="G26" s="1">
        <v>0</v>
      </c>
      <c r="H26" s="1">
        <v>2</v>
      </c>
      <c r="I26" s="1">
        <v>0</v>
      </c>
      <c r="J26" s="1">
        <v>0</v>
      </c>
      <c r="K26" s="1">
        <v>1</v>
      </c>
      <c r="L26" s="1">
        <v>5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2</v>
      </c>
      <c r="T26" s="1">
        <v>0</v>
      </c>
      <c r="U26" s="22">
        <v>0</v>
      </c>
      <c r="V26" s="1">
        <v>0</v>
      </c>
      <c r="W26" s="1">
        <v>0</v>
      </c>
      <c r="X26" s="1">
        <v>0</v>
      </c>
      <c r="Y26" s="1">
        <v>6</v>
      </c>
      <c r="Z26" s="1">
        <v>0</v>
      </c>
      <c r="AA26" s="1">
        <v>0</v>
      </c>
      <c r="AB26" s="1">
        <v>0</v>
      </c>
      <c r="AC26" s="1">
        <v>1</v>
      </c>
      <c r="AD26" s="1">
        <v>3</v>
      </c>
      <c r="AE26" s="22">
        <v>0</v>
      </c>
      <c r="AF26" s="144" t="s">
        <v>278</v>
      </c>
      <c r="AG26" s="131"/>
      <c r="AH26" s="131"/>
      <c r="AI26" s="131"/>
      <c r="AJ26" s="131"/>
      <c r="AK26" s="131"/>
      <c r="AL26" s="131"/>
      <c r="AM26" s="131"/>
      <c r="AN26" s="131"/>
    </row>
    <row r="27" spans="1:40" ht="17.25">
      <c r="A27" s="144" t="s">
        <v>288</v>
      </c>
      <c r="B27" s="21">
        <f t="shared" si="3"/>
        <v>414</v>
      </c>
      <c r="C27" s="21">
        <f aca="true" t="shared" si="9" ref="C27:AE27">SUM(C28:C29)</f>
        <v>2</v>
      </c>
      <c r="D27" s="1">
        <f t="shared" si="9"/>
        <v>0</v>
      </c>
      <c r="E27" s="1">
        <f t="shared" si="9"/>
        <v>0</v>
      </c>
      <c r="F27" s="1">
        <f t="shared" si="9"/>
        <v>0</v>
      </c>
      <c r="G27" s="1">
        <f t="shared" si="9"/>
        <v>4</v>
      </c>
      <c r="H27" s="1">
        <f t="shared" si="9"/>
        <v>62</v>
      </c>
      <c r="I27" s="1">
        <f t="shared" si="9"/>
        <v>0</v>
      </c>
      <c r="J27" s="1">
        <f t="shared" si="9"/>
        <v>2</v>
      </c>
      <c r="K27" s="1">
        <f t="shared" si="9"/>
        <v>3</v>
      </c>
      <c r="L27" s="1">
        <f t="shared" si="9"/>
        <v>69</v>
      </c>
      <c r="M27" s="1">
        <f t="shared" si="9"/>
        <v>5</v>
      </c>
      <c r="N27" s="1">
        <f t="shared" si="9"/>
        <v>0</v>
      </c>
      <c r="O27" s="1">
        <f t="shared" si="9"/>
        <v>109</v>
      </c>
      <c r="P27" s="1">
        <f t="shared" si="9"/>
        <v>54</v>
      </c>
      <c r="Q27" s="1">
        <f t="shared" si="9"/>
        <v>2</v>
      </c>
      <c r="R27" s="1">
        <f t="shared" si="9"/>
        <v>4</v>
      </c>
      <c r="S27" s="1">
        <f t="shared" si="9"/>
        <v>88</v>
      </c>
      <c r="T27" s="1">
        <f t="shared" si="9"/>
        <v>6</v>
      </c>
      <c r="U27" s="22">
        <f t="shared" si="9"/>
        <v>4</v>
      </c>
      <c r="V27" s="1">
        <f t="shared" si="9"/>
        <v>19</v>
      </c>
      <c r="W27" s="1">
        <f t="shared" si="9"/>
        <v>21</v>
      </c>
      <c r="X27" s="1">
        <f t="shared" si="9"/>
        <v>38</v>
      </c>
      <c r="Y27" s="1">
        <f t="shared" si="9"/>
        <v>250</v>
      </c>
      <c r="Z27" s="1">
        <f t="shared" si="9"/>
        <v>10</v>
      </c>
      <c r="AA27" s="1">
        <f t="shared" si="9"/>
        <v>2</v>
      </c>
      <c r="AB27" s="1">
        <f t="shared" si="9"/>
        <v>0</v>
      </c>
      <c r="AC27" s="1">
        <f t="shared" si="9"/>
        <v>4</v>
      </c>
      <c r="AD27" s="1">
        <f t="shared" si="9"/>
        <v>66</v>
      </c>
      <c r="AE27" s="22">
        <f t="shared" si="9"/>
        <v>4</v>
      </c>
      <c r="AF27" s="144" t="s">
        <v>289</v>
      </c>
      <c r="AG27" s="131"/>
      <c r="AH27" s="131"/>
      <c r="AI27" s="131"/>
      <c r="AJ27" s="131"/>
      <c r="AK27" s="131"/>
      <c r="AL27" s="131"/>
      <c r="AM27" s="131"/>
      <c r="AN27" s="131"/>
    </row>
    <row r="28" spans="1:40" ht="17.25">
      <c r="A28" s="144" t="s">
        <v>277</v>
      </c>
      <c r="B28" s="21">
        <f t="shared" si="3"/>
        <v>160</v>
      </c>
      <c r="C28" s="21">
        <v>0</v>
      </c>
      <c r="D28" s="1">
        <v>0</v>
      </c>
      <c r="E28" s="1">
        <v>0</v>
      </c>
      <c r="F28" s="1">
        <v>0</v>
      </c>
      <c r="G28" s="1">
        <v>3</v>
      </c>
      <c r="H28" s="1">
        <v>11</v>
      </c>
      <c r="I28" s="1">
        <v>0</v>
      </c>
      <c r="J28" s="1">
        <v>0</v>
      </c>
      <c r="K28" s="1">
        <v>2</v>
      </c>
      <c r="L28" s="1">
        <v>30</v>
      </c>
      <c r="M28" s="1">
        <v>0</v>
      </c>
      <c r="N28" s="1">
        <v>0</v>
      </c>
      <c r="O28" s="1">
        <v>74</v>
      </c>
      <c r="P28" s="1">
        <v>5</v>
      </c>
      <c r="Q28" s="1">
        <v>0</v>
      </c>
      <c r="R28" s="1">
        <v>1</v>
      </c>
      <c r="S28" s="1">
        <v>28</v>
      </c>
      <c r="T28" s="1">
        <v>4</v>
      </c>
      <c r="U28" s="22">
        <v>2</v>
      </c>
      <c r="V28" s="1">
        <v>2</v>
      </c>
      <c r="W28" s="1">
        <v>0</v>
      </c>
      <c r="X28" s="1">
        <v>10</v>
      </c>
      <c r="Y28" s="1">
        <v>124</v>
      </c>
      <c r="Z28" s="1">
        <v>4</v>
      </c>
      <c r="AA28" s="1">
        <v>0</v>
      </c>
      <c r="AB28" s="1">
        <v>0</v>
      </c>
      <c r="AC28" s="1">
        <v>2</v>
      </c>
      <c r="AD28" s="1">
        <v>16</v>
      </c>
      <c r="AE28" s="22">
        <v>2</v>
      </c>
      <c r="AF28" s="144" t="s">
        <v>277</v>
      </c>
      <c r="AG28" s="131"/>
      <c r="AH28" s="131"/>
      <c r="AI28" s="131"/>
      <c r="AJ28" s="131"/>
      <c r="AK28" s="131"/>
      <c r="AL28" s="131"/>
      <c r="AM28" s="131"/>
      <c r="AN28" s="131"/>
    </row>
    <row r="29" spans="1:40" ht="17.25">
      <c r="A29" s="144" t="s">
        <v>278</v>
      </c>
      <c r="B29" s="21">
        <f t="shared" si="3"/>
        <v>254</v>
      </c>
      <c r="C29" s="21">
        <v>2</v>
      </c>
      <c r="D29" s="1">
        <v>0</v>
      </c>
      <c r="E29" s="1">
        <v>0</v>
      </c>
      <c r="F29" s="1">
        <v>0</v>
      </c>
      <c r="G29" s="1">
        <v>1</v>
      </c>
      <c r="H29" s="1">
        <v>51</v>
      </c>
      <c r="I29" s="1">
        <v>0</v>
      </c>
      <c r="J29" s="1">
        <v>2</v>
      </c>
      <c r="K29" s="1">
        <v>1</v>
      </c>
      <c r="L29" s="1">
        <v>39</v>
      </c>
      <c r="M29" s="1">
        <v>5</v>
      </c>
      <c r="N29" s="1">
        <v>0</v>
      </c>
      <c r="O29" s="1">
        <v>35</v>
      </c>
      <c r="P29" s="1">
        <v>49</v>
      </c>
      <c r="Q29" s="1">
        <v>2</v>
      </c>
      <c r="R29" s="1">
        <v>3</v>
      </c>
      <c r="S29" s="1">
        <v>60</v>
      </c>
      <c r="T29" s="1">
        <v>2</v>
      </c>
      <c r="U29" s="22">
        <v>2</v>
      </c>
      <c r="V29" s="1">
        <v>17</v>
      </c>
      <c r="W29" s="1">
        <v>21</v>
      </c>
      <c r="X29" s="1">
        <v>28</v>
      </c>
      <c r="Y29" s="1">
        <v>126</v>
      </c>
      <c r="Z29" s="1">
        <v>6</v>
      </c>
      <c r="AA29" s="1">
        <v>2</v>
      </c>
      <c r="AB29" s="1">
        <v>0</v>
      </c>
      <c r="AC29" s="1">
        <v>2</v>
      </c>
      <c r="AD29" s="1">
        <v>50</v>
      </c>
      <c r="AE29" s="22">
        <v>2</v>
      </c>
      <c r="AF29" s="144" t="s">
        <v>278</v>
      </c>
      <c r="AG29" s="131"/>
      <c r="AH29" s="131"/>
      <c r="AI29" s="131"/>
      <c r="AJ29" s="131"/>
      <c r="AK29" s="131"/>
      <c r="AL29" s="131"/>
      <c r="AM29" s="131"/>
      <c r="AN29" s="131"/>
    </row>
    <row r="30" spans="1:40" ht="17.25">
      <c r="A30" s="144" t="s">
        <v>290</v>
      </c>
      <c r="B30" s="21">
        <f t="shared" si="3"/>
        <v>38</v>
      </c>
      <c r="C30" s="21">
        <f aca="true" t="shared" si="10" ref="C30:AE30">SUM(C31:C32)</f>
        <v>0</v>
      </c>
      <c r="D30" s="1">
        <f t="shared" si="10"/>
        <v>0</v>
      </c>
      <c r="E30" s="1">
        <f t="shared" si="10"/>
        <v>0</v>
      </c>
      <c r="F30" s="1">
        <f t="shared" si="10"/>
        <v>0</v>
      </c>
      <c r="G30" s="1">
        <f t="shared" si="10"/>
        <v>0</v>
      </c>
      <c r="H30" s="1">
        <f t="shared" si="10"/>
        <v>0</v>
      </c>
      <c r="I30" s="1">
        <f t="shared" si="10"/>
        <v>0</v>
      </c>
      <c r="J30" s="1">
        <f t="shared" si="10"/>
        <v>0</v>
      </c>
      <c r="K30" s="1">
        <f t="shared" si="10"/>
        <v>0</v>
      </c>
      <c r="L30" s="1">
        <f t="shared" si="10"/>
        <v>1</v>
      </c>
      <c r="M30" s="1">
        <f t="shared" si="10"/>
        <v>0</v>
      </c>
      <c r="N30" s="1">
        <f t="shared" si="10"/>
        <v>0</v>
      </c>
      <c r="O30" s="1">
        <f t="shared" si="10"/>
        <v>0</v>
      </c>
      <c r="P30" s="1">
        <f t="shared" si="10"/>
        <v>35</v>
      </c>
      <c r="Q30" s="1">
        <f t="shared" si="10"/>
        <v>0</v>
      </c>
      <c r="R30" s="1">
        <f t="shared" si="10"/>
        <v>0</v>
      </c>
      <c r="S30" s="1">
        <f t="shared" si="10"/>
        <v>0</v>
      </c>
      <c r="T30" s="1">
        <f t="shared" si="10"/>
        <v>0</v>
      </c>
      <c r="U30" s="22">
        <f t="shared" si="10"/>
        <v>2</v>
      </c>
      <c r="V30" s="1">
        <f t="shared" si="10"/>
        <v>37</v>
      </c>
      <c r="W30" s="1">
        <f t="shared" si="10"/>
        <v>1</v>
      </c>
      <c r="X30" s="1">
        <f t="shared" si="10"/>
        <v>0</v>
      </c>
      <c r="Y30" s="1">
        <f t="shared" si="10"/>
        <v>0</v>
      </c>
      <c r="Z30" s="1">
        <f t="shared" si="10"/>
        <v>0</v>
      </c>
      <c r="AA30" s="1">
        <f t="shared" si="10"/>
        <v>0</v>
      </c>
      <c r="AB30" s="1">
        <f t="shared" si="10"/>
        <v>0</v>
      </c>
      <c r="AC30" s="1">
        <f t="shared" si="10"/>
        <v>0</v>
      </c>
      <c r="AD30" s="1">
        <f t="shared" si="10"/>
        <v>0</v>
      </c>
      <c r="AE30" s="22">
        <f t="shared" si="10"/>
        <v>0</v>
      </c>
      <c r="AF30" s="144" t="s">
        <v>291</v>
      </c>
      <c r="AG30" s="131"/>
      <c r="AH30" s="131"/>
      <c r="AI30" s="131"/>
      <c r="AJ30" s="131"/>
      <c r="AK30" s="131"/>
      <c r="AL30" s="131"/>
      <c r="AM30" s="131"/>
      <c r="AN30" s="131"/>
    </row>
    <row r="31" spans="1:40" ht="17.25">
      <c r="A31" s="144" t="s">
        <v>277</v>
      </c>
      <c r="B31" s="21">
        <f t="shared" si="3"/>
        <v>0</v>
      </c>
      <c r="C31" s="2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22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22">
        <v>0</v>
      </c>
      <c r="AF31" s="144" t="s">
        <v>277</v>
      </c>
      <c r="AG31" s="131"/>
      <c r="AH31" s="131"/>
      <c r="AI31" s="131"/>
      <c r="AJ31" s="131"/>
      <c r="AK31" s="131"/>
      <c r="AL31" s="131"/>
      <c r="AM31" s="131"/>
      <c r="AN31" s="131"/>
    </row>
    <row r="32" spans="1:40" ht="17.25">
      <c r="A32" s="144" t="s">
        <v>278</v>
      </c>
      <c r="B32" s="21">
        <f t="shared" si="3"/>
        <v>38</v>
      </c>
      <c r="C32" s="2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0</v>
      </c>
      <c r="O32" s="1">
        <v>0</v>
      </c>
      <c r="P32" s="1">
        <v>35</v>
      </c>
      <c r="Q32" s="1">
        <v>0</v>
      </c>
      <c r="R32" s="1">
        <v>0</v>
      </c>
      <c r="S32" s="1">
        <v>0</v>
      </c>
      <c r="T32" s="1">
        <v>0</v>
      </c>
      <c r="U32" s="22">
        <v>2</v>
      </c>
      <c r="V32" s="1">
        <v>37</v>
      </c>
      <c r="W32" s="1">
        <v>1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22">
        <v>0</v>
      </c>
      <c r="AF32" s="144" t="s">
        <v>278</v>
      </c>
      <c r="AG32" s="131"/>
      <c r="AH32" s="131"/>
      <c r="AI32" s="131"/>
      <c r="AJ32" s="131"/>
      <c r="AK32" s="131"/>
      <c r="AL32" s="131"/>
      <c r="AM32" s="131"/>
      <c r="AN32" s="131"/>
    </row>
    <row r="33" spans="1:40" ht="17.25">
      <c r="A33" s="144" t="s">
        <v>292</v>
      </c>
      <c r="B33" s="21">
        <f t="shared" si="3"/>
        <v>122</v>
      </c>
      <c r="C33" s="21">
        <f aca="true" t="shared" si="11" ref="C33:AE33">SUM(C34:C35)</f>
        <v>1</v>
      </c>
      <c r="D33" s="1">
        <f t="shared" si="11"/>
        <v>0</v>
      </c>
      <c r="E33" s="1">
        <f t="shared" si="11"/>
        <v>0</v>
      </c>
      <c r="F33" s="1">
        <f t="shared" si="11"/>
        <v>0</v>
      </c>
      <c r="G33" s="1">
        <f t="shared" si="11"/>
        <v>8</v>
      </c>
      <c r="H33" s="1">
        <f t="shared" si="11"/>
        <v>8</v>
      </c>
      <c r="I33" s="1">
        <f t="shared" si="11"/>
        <v>3</v>
      </c>
      <c r="J33" s="1">
        <f t="shared" si="11"/>
        <v>0</v>
      </c>
      <c r="K33" s="1">
        <f t="shared" si="11"/>
        <v>2</v>
      </c>
      <c r="L33" s="1">
        <f t="shared" si="11"/>
        <v>14</v>
      </c>
      <c r="M33" s="1">
        <f t="shared" si="11"/>
        <v>1</v>
      </c>
      <c r="N33" s="1">
        <f t="shared" si="11"/>
        <v>0</v>
      </c>
      <c r="O33" s="1">
        <f t="shared" si="11"/>
        <v>3</v>
      </c>
      <c r="P33" s="1">
        <f t="shared" si="11"/>
        <v>46</v>
      </c>
      <c r="Q33" s="1">
        <f t="shared" si="11"/>
        <v>1</v>
      </c>
      <c r="R33" s="1">
        <f t="shared" si="11"/>
        <v>0</v>
      </c>
      <c r="S33" s="1">
        <f t="shared" si="11"/>
        <v>17</v>
      </c>
      <c r="T33" s="1">
        <f t="shared" si="11"/>
        <v>18</v>
      </c>
      <c r="U33" s="22">
        <f t="shared" si="11"/>
        <v>0</v>
      </c>
      <c r="V33" s="1">
        <f t="shared" si="11"/>
        <v>6</v>
      </c>
      <c r="W33" s="1">
        <f t="shared" si="11"/>
        <v>10</v>
      </c>
      <c r="X33" s="1">
        <f t="shared" si="11"/>
        <v>12</v>
      </c>
      <c r="Y33" s="1">
        <f t="shared" si="11"/>
        <v>56</v>
      </c>
      <c r="Z33" s="1">
        <f t="shared" si="11"/>
        <v>19</v>
      </c>
      <c r="AA33" s="1">
        <f t="shared" si="11"/>
        <v>1</v>
      </c>
      <c r="AB33" s="1">
        <f t="shared" si="11"/>
        <v>0</v>
      </c>
      <c r="AC33" s="1">
        <f t="shared" si="11"/>
        <v>0</v>
      </c>
      <c r="AD33" s="1">
        <f t="shared" si="11"/>
        <v>17</v>
      </c>
      <c r="AE33" s="22">
        <f t="shared" si="11"/>
        <v>1</v>
      </c>
      <c r="AF33" s="144" t="s">
        <v>292</v>
      </c>
      <c r="AG33" s="131"/>
      <c r="AH33" s="131"/>
      <c r="AI33" s="131"/>
      <c r="AJ33" s="131"/>
      <c r="AK33" s="131"/>
      <c r="AL33" s="131"/>
      <c r="AM33" s="131"/>
      <c r="AN33" s="131"/>
    </row>
    <row r="34" spans="1:40" ht="17.25">
      <c r="A34" s="144" t="s">
        <v>277</v>
      </c>
      <c r="B34" s="21">
        <f t="shared" si="3"/>
        <v>57</v>
      </c>
      <c r="C34" s="21">
        <v>0</v>
      </c>
      <c r="D34" s="1">
        <v>0</v>
      </c>
      <c r="E34" s="1">
        <v>0</v>
      </c>
      <c r="F34" s="1">
        <v>0</v>
      </c>
      <c r="G34" s="1">
        <v>8</v>
      </c>
      <c r="H34" s="1">
        <v>6</v>
      </c>
      <c r="I34" s="1">
        <v>3</v>
      </c>
      <c r="J34" s="1">
        <v>0</v>
      </c>
      <c r="K34" s="1">
        <v>1</v>
      </c>
      <c r="L34" s="1">
        <v>7</v>
      </c>
      <c r="M34" s="1">
        <v>0</v>
      </c>
      <c r="N34" s="1">
        <v>0</v>
      </c>
      <c r="O34" s="1">
        <v>1</v>
      </c>
      <c r="P34" s="1">
        <v>5</v>
      </c>
      <c r="Q34" s="1">
        <v>0</v>
      </c>
      <c r="R34" s="1">
        <v>0</v>
      </c>
      <c r="S34" s="1">
        <v>11</v>
      </c>
      <c r="T34" s="1">
        <v>15</v>
      </c>
      <c r="U34" s="22">
        <v>0</v>
      </c>
      <c r="V34" s="1">
        <v>1</v>
      </c>
      <c r="W34" s="1">
        <v>6</v>
      </c>
      <c r="X34" s="1">
        <v>4</v>
      </c>
      <c r="Y34" s="1">
        <v>14</v>
      </c>
      <c r="Z34" s="1">
        <v>16</v>
      </c>
      <c r="AA34" s="1">
        <v>0</v>
      </c>
      <c r="AB34" s="1">
        <v>0</v>
      </c>
      <c r="AC34" s="1">
        <v>0</v>
      </c>
      <c r="AD34" s="1">
        <v>15</v>
      </c>
      <c r="AE34" s="22">
        <v>1</v>
      </c>
      <c r="AF34" s="144" t="s">
        <v>277</v>
      </c>
      <c r="AG34" s="131"/>
      <c r="AH34" s="131"/>
      <c r="AI34" s="131"/>
      <c r="AJ34" s="131"/>
      <c r="AK34" s="131"/>
      <c r="AL34" s="131"/>
      <c r="AM34" s="131"/>
      <c r="AN34" s="131"/>
    </row>
    <row r="35" spans="1:40" ht="17.25">
      <c r="A35" s="144" t="s">
        <v>278</v>
      </c>
      <c r="B35" s="21">
        <f t="shared" si="3"/>
        <v>65</v>
      </c>
      <c r="C35" s="21">
        <v>1</v>
      </c>
      <c r="D35" s="1">
        <v>0</v>
      </c>
      <c r="E35" s="1">
        <v>0</v>
      </c>
      <c r="F35" s="1">
        <v>0</v>
      </c>
      <c r="G35" s="1">
        <v>0</v>
      </c>
      <c r="H35" s="1">
        <v>2</v>
      </c>
      <c r="I35" s="1">
        <v>0</v>
      </c>
      <c r="J35" s="1">
        <v>0</v>
      </c>
      <c r="K35" s="1">
        <v>1</v>
      </c>
      <c r="L35" s="1">
        <v>7</v>
      </c>
      <c r="M35" s="1">
        <v>1</v>
      </c>
      <c r="N35" s="1">
        <v>0</v>
      </c>
      <c r="O35" s="1">
        <v>2</v>
      </c>
      <c r="P35" s="1">
        <v>41</v>
      </c>
      <c r="Q35" s="1">
        <v>1</v>
      </c>
      <c r="R35" s="1">
        <v>0</v>
      </c>
      <c r="S35" s="1">
        <v>6</v>
      </c>
      <c r="T35" s="1">
        <v>3</v>
      </c>
      <c r="U35" s="22">
        <v>0</v>
      </c>
      <c r="V35" s="1">
        <v>5</v>
      </c>
      <c r="W35" s="1">
        <v>4</v>
      </c>
      <c r="X35" s="1">
        <v>8</v>
      </c>
      <c r="Y35" s="1">
        <v>42</v>
      </c>
      <c r="Z35" s="1">
        <v>3</v>
      </c>
      <c r="AA35" s="1">
        <v>1</v>
      </c>
      <c r="AB35" s="1">
        <v>0</v>
      </c>
      <c r="AC35" s="1">
        <v>0</v>
      </c>
      <c r="AD35" s="1">
        <v>2</v>
      </c>
      <c r="AE35" s="22">
        <v>0</v>
      </c>
      <c r="AF35" s="144" t="s">
        <v>278</v>
      </c>
      <c r="AG35" s="131"/>
      <c r="AH35" s="131"/>
      <c r="AI35" s="131"/>
      <c r="AJ35" s="131"/>
      <c r="AK35" s="131"/>
      <c r="AL35" s="131"/>
      <c r="AM35" s="131"/>
      <c r="AN35" s="131"/>
    </row>
    <row r="36" spans="1:40" ht="15" customHeight="1">
      <c r="A36" s="144" t="s">
        <v>293</v>
      </c>
      <c r="B36" s="21">
        <f t="shared" si="3"/>
        <v>106</v>
      </c>
      <c r="C36" s="21">
        <f aca="true" t="shared" si="12" ref="C36:AE36">SUM(C37:C38)</f>
        <v>3</v>
      </c>
      <c r="D36" s="1">
        <f t="shared" si="12"/>
        <v>0</v>
      </c>
      <c r="E36" s="1">
        <f t="shared" si="12"/>
        <v>0</v>
      </c>
      <c r="F36" s="1">
        <f t="shared" si="12"/>
        <v>0</v>
      </c>
      <c r="G36" s="1">
        <f t="shared" si="12"/>
        <v>7</v>
      </c>
      <c r="H36" s="1">
        <f t="shared" si="12"/>
        <v>26</v>
      </c>
      <c r="I36" s="1">
        <f t="shared" si="12"/>
        <v>0</v>
      </c>
      <c r="J36" s="1">
        <f t="shared" si="12"/>
        <v>0</v>
      </c>
      <c r="K36" s="1">
        <f t="shared" si="12"/>
        <v>1</v>
      </c>
      <c r="L36" s="1">
        <f t="shared" si="12"/>
        <v>20</v>
      </c>
      <c r="M36" s="1">
        <f t="shared" si="12"/>
        <v>3</v>
      </c>
      <c r="N36" s="1">
        <f t="shared" si="12"/>
        <v>0</v>
      </c>
      <c r="O36" s="1">
        <f t="shared" si="12"/>
        <v>13</v>
      </c>
      <c r="P36" s="1">
        <f t="shared" si="12"/>
        <v>0</v>
      </c>
      <c r="Q36" s="1">
        <f t="shared" si="12"/>
        <v>0</v>
      </c>
      <c r="R36" s="1">
        <f t="shared" si="12"/>
        <v>0</v>
      </c>
      <c r="S36" s="1">
        <f t="shared" si="12"/>
        <v>22</v>
      </c>
      <c r="T36" s="1">
        <f t="shared" si="12"/>
        <v>11</v>
      </c>
      <c r="U36" s="22">
        <f t="shared" si="12"/>
        <v>0</v>
      </c>
      <c r="V36" s="1">
        <f t="shared" si="12"/>
        <v>0</v>
      </c>
      <c r="W36" s="1">
        <f t="shared" si="12"/>
        <v>10</v>
      </c>
      <c r="X36" s="1">
        <f t="shared" si="12"/>
        <v>19</v>
      </c>
      <c r="Y36" s="1">
        <f t="shared" si="12"/>
        <v>31</v>
      </c>
      <c r="Z36" s="1">
        <f t="shared" si="12"/>
        <v>15</v>
      </c>
      <c r="AA36" s="1">
        <f t="shared" si="12"/>
        <v>3</v>
      </c>
      <c r="AB36" s="1">
        <f t="shared" si="12"/>
        <v>0</v>
      </c>
      <c r="AC36" s="1">
        <f t="shared" si="12"/>
        <v>0</v>
      </c>
      <c r="AD36" s="1">
        <f t="shared" si="12"/>
        <v>28</v>
      </c>
      <c r="AE36" s="22">
        <f t="shared" si="12"/>
        <v>0</v>
      </c>
      <c r="AF36" s="144" t="s">
        <v>294</v>
      </c>
      <c r="AG36" s="131"/>
      <c r="AH36" s="131"/>
      <c r="AI36" s="131"/>
      <c r="AJ36" s="131"/>
      <c r="AK36" s="131"/>
      <c r="AL36" s="131"/>
      <c r="AM36" s="131"/>
      <c r="AN36" s="131"/>
    </row>
    <row r="37" spans="1:40" ht="15" customHeight="1">
      <c r="A37" s="144" t="s">
        <v>277</v>
      </c>
      <c r="B37" s="21">
        <f t="shared" si="3"/>
        <v>49</v>
      </c>
      <c r="C37" s="21">
        <v>2</v>
      </c>
      <c r="D37" s="1">
        <v>0</v>
      </c>
      <c r="E37" s="1">
        <v>0</v>
      </c>
      <c r="F37" s="1">
        <v>0</v>
      </c>
      <c r="G37" s="1">
        <v>7</v>
      </c>
      <c r="H37" s="1">
        <v>8</v>
      </c>
      <c r="I37" s="1">
        <v>0</v>
      </c>
      <c r="J37" s="1">
        <v>0</v>
      </c>
      <c r="K37" s="1">
        <v>0</v>
      </c>
      <c r="L37" s="1">
        <v>7</v>
      </c>
      <c r="M37" s="1">
        <v>0</v>
      </c>
      <c r="N37" s="1">
        <v>0</v>
      </c>
      <c r="O37" s="1">
        <v>2</v>
      </c>
      <c r="P37" s="1">
        <v>0</v>
      </c>
      <c r="Q37" s="1">
        <v>0</v>
      </c>
      <c r="R37" s="1">
        <v>0</v>
      </c>
      <c r="S37" s="1">
        <v>13</v>
      </c>
      <c r="T37" s="1">
        <v>10</v>
      </c>
      <c r="U37" s="22">
        <v>0</v>
      </c>
      <c r="V37" s="1">
        <v>0</v>
      </c>
      <c r="W37" s="1">
        <v>0</v>
      </c>
      <c r="X37" s="1">
        <v>7</v>
      </c>
      <c r="Y37" s="1">
        <v>10</v>
      </c>
      <c r="Z37" s="1">
        <v>15</v>
      </c>
      <c r="AA37" s="1">
        <v>2</v>
      </c>
      <c r="AB37" s="1">
        <v>0</v>
      </c>
      <c r="AC37" s="1">
        <v>0</v>
      </c>
      <c r="AD37" s="1">
        <v>15</v>
      </c>
      <c r="AE37" s="22">
        <v>0</v>
      </c>
      <c r="AF37" s="144" t="s">
        <v>277</v>
      </c>
      <c r="AG37" s="131"/>
      <c r="AH37" s="131"/>
      <c r="AI37" s="131"/>
      <c r="AJ37" s="131"/>
      <c r="AK37" s="131"/>
      <c r="AL37" s="131"/>
      <c r="AM37" s="131"/>
      <c r="AN37" s="131"/>
    </row>
    <row r="38" spans="1:40" ht="15" customHeight="1">
      <c r="A38" s="145" t="s">
        <v>278</v>
      </c>
      <c r="B38" s="146">
        <f t="shared" si="3"/>
        <v>57</v>
      </c>
      <c r="C38" s="23">
        <v>1</v>
      </c>
      <c r="D38" s="24">
        <v>0</v>
      </c>
      <c r="E38" s="24">
        <v>0</v>
      </c>
      <c r="F38" s="24">
        <v>0</v>
      </c>
      <c r="G38" s="24">
        <v>0</v>
      </c>
      <c r="H38" s="24">
        <v>18</v>
      </c>
      <c r="I38" s="24">
        <v>0</v>
      </c>
      <c r="J38" s="24">
        <v>0</v>
      </c>
      <c r="K38" s="24">
        <v>1</v>
      </c>
      <c r="L38" s="24">
        <v>13</v>
      </c>
      <c r="M38" s="24">
        <v>3</v>
      </c>
      <c r="N38" s="24">
        <v>0</v>
      </c>
      <c r="O38" s="24">
        <v>11</v>
      </c>
      <c r="P38" s="24">
        <v>0</v>
      </c>
      <c r="Q38" s="24">
        <v>0</v>
      </c>
      <c r="R38" s="24">
        <v>0</v>
      </c>
      <c r="S38" s="24">
        <v>9</v>
      </c>
      <c r="T38" s="24">
        <v>1</v>
      </c>
      <c r="U38" s="25">
        <v>0</v>
      </c>
      <c r="V38" s="24">
        <v>0</v>
      </c>
      <c r="W38" s="24">
        <v>10</v>
      </c>
      <c r="X38" s="24">
        <v>12</v>
      </c>
      <c r="Y38" s="24">
        <v>21</v>
      </c>
      <c r="Z38" s="24">
        <v>0</v>
      </c>
      <c r="AA38" s="24">
        <v>1</v>
      </c>
      <c r="AB38" s="24">
        <v>0</v>
      </c>
      <c r="AC38" s="24">
        <v>0</v>
      </c>
      <c r="AD38" s="24">
        <v>13</v>
      </c>
      <c r="AE38" s="25">
        <v>0</v>
      </c>
      <c r="AF38" s="145" t="s">
        <v>278</v>
      </c>
      <c r="AG38" s="131"/>
      <c r="AH38" s="131"/>
      <c r="AI38" s="131"/>
      <c r="AJ38" s="131"/>
      <c r="AK38" s="131"/>
      <c r="AL38" s="131"/>
      <c r="AM38" s="131"/>
      <c r="AN38" s="131"/>
    </row>
    <row r="39" spans="1:35" ht="17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</row>
    <row r="40" spans="1:35" ht="17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</row>
    <row r="41" spans="1:35" ht="17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</row>
    <row r="42" spans="1:35" ht="17.2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</row>
    <row r="43" spans="1:35" ht="17.2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290"/>
      <c r="Y43" s="290"/>
      <c r="Z43" s="290"/>
      <c r="AA43" s="290"/>
      <c r="AB43" s="131"/>
      <c r="AC43" s="131"/>
      <c r="AD43" s="131"/>
      <c r="AE43" s="131"/>
      <c r="AF43" s="131"/>
      <c r="AG43" s="131"/>
      <c r="AH43" s="131"/>
      <c r="AI43" s="131"/>
    </row>
    <row r="44" spans="1:35" ht="17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</row>
    <row r="45" spans="1:35" ht="17.2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</row>
    <row r="46" spans="1:35" ht="17.2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</row>
    <row r="47" spans="1:35" ht="17.2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</row>
    <row r="48" spans="1:35" ht="17.2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</row>
    <row r="49" spans="1:35" ht="17.2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</row>
    <row r="50" spans="1:35" ht="17.2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</row>
    <row r="51" spans="1:35" ht="17.2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</row>
    <row r="52" spans="1:35" ht="17.2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</row>
    <row r="53" spans="1:35" ht="17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</row>
    <row r="54" spans="1:35" ht="17.2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</row>
    <row r="55" spans="1:35" ht="17.2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</row>
    <row r="56" spans="1:35" ht="17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</row>
    <row r="57" spans="1:35" ht="17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</row>
    <row r="58" spans="1:35" ht="17.2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</row>
    <row r="59" spans="1:27" ht="17.25">
      <c r="A59" s="131"/>
      <c r="AA59" s="131"/>
    </row>
    <row r="60" spans="1:27" ht="17.25">
      <c r="A60" s="131"/>
      <c r="AA60" s="131"/>
    </row>
    <row r="61" spans="1:27" ht="17.25">
      <c r="A61" s="131"/>
      <c r="AA61" s="131"/>
    </row>
    <row r="62" spans="1:27" ht="17.25">
      <c r="A62" s="131"/>
      <c r="AA62" s="131"/>
    </row>
    <row r="63" spans="1:27" ht="17.25">
      <c r="A63" s="131"/>
      <c r="AA63" s="131"/>
    </row>
  </sheetData>
  <mergeCells count="21">
    <mergeCell ref="C3:E3"/>
    <mergeCell ref="F3:H3"/>
    <mergeCell ref="A2:A7"/>
    <mergeCell ref="C4:C7"/>
    <mergeCell ref="D4:D7"/>
    <mergeCell ref="E4:E7"/>
    <mergeCell ref="B2:B7"/>
    <mergeCell ref="X43:AA43"/>
    <mergeCell ref="F4:F7"/>
    <mergeCell ref="G4:G7"/>
    <mergeCell ref="H4:H7"/>
    <mergeCell ref="X1:AF1"/>
    <mergeCell ref="I3:T3"/>
    <mergeCell ref="AF2:AF7"/>
    <mergeCell ref="AA3:AB3"/>
    <mergeCell ref="K4:K7"/>
    <mergeCell ref="N4:N7"/>
    <mergeCell ref="AA4:AA7"/>
    <mergeCell ref="AB4:AB7"/>
    <mergeCell ref="V2:AE2"/>
    <mergeCell ref="C2:U2"/>
  </mergeCells>
  <printOptions/>
  <pageMargins left="0.75" right="0.69" top="0.71" bottom="0.7" header="0.512" footer="0.512"/>
  <pageSetup orientation="portrait" paperSize="9" scale="80" r:id="rId1"/>
  <ignoredErrors>
    <ignoredError sqref="B13:B3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F17"/>
  <sheetViews>
    <sheetView showGridLines="0" zoomScaleSheetLayoutView="100" workbookViewId="0" topLeftCell="A1">
      <selection activeCell="A39" sqref="A39"/>
    </sheetView>
  </sheetViews>
  <sheetFormatPr defaultColWidth="9.00390625" defaultRowHeight="13.5"/>
  <cols>
    <col min="1" max="1" width="9.125" style="132" customWidth="1"/>
    <col min="2" max="2" width="7.75390625" style="132" customWidth="1"/>
    <col min="3" max="6" width="5.25390625" style="132" customWidth="1"/>
    <col min="7" max="20" width="7.125" style="132" customWidth="1"/>
    <col min="21" max="21" width="6.50390625" style="132" customWidth="1"/>
    <col min="22" max="26" width="7.125" style="132" customWidth="1"/>
    <col min="27" max="28" width="6.25390625" style="132" customWidth="1"/>
    <col min="29" max="30" width="7.125" style="132" customWidth="1"/>
    <col min="31" max="31" width="6.50390625" style="132" customWidth="1"/>
    <col min="32" max="32" width="7.125" style="132" customWidth="1"/>
    <col min="33" max="16384" width="11.00390625" style="132" customWidth="1"/>
  </cols>
  <sheetData>
    <row r="1" spans="1:32" ht="17.25">
      <c r="A1" s="130" t="s">
        <v>553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279" t="s">
        <v>349</v>
      </c>
      <c r="AC1" s="279"/>
      <c r="AD1" s="279"/>
      <c r="AE1" s="279"/>
      <c r="AF1" s="279"/>
    </row>
    <row r="2" spans="1:32" ht="18.75" customHeight="1">
      <c r="A2" s="291" t="s">
        <v>237</v>
      </c>
      <c r="B2" s="283" t="s">
        <v>238</v>
      </c>
      <c r="C2" s="280" t="s">
        <v>554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147"/>
      <c r="R2" s="147"/>
      <c r="S2" s="147"/>
      <c r="T2" s="147"/>
      <c r="U2" s="148"/>
      <c r="V2" s="281" t="s">
        <v>535</v>
      </c>
      <c r="W2" s="281"/>
      <c r="X2" s="281"/>
      <c r="Y2" s="281"/>
      <c r="Z2" s="281"/>
      <c r="AA2" s="281"/>
      <c r="AB2" s="281"/>
      <c r="AC2" s="281"/>
      <c r="AD2" s="281"/>
      <c r="AE2" s="282"/>
      <c r="AF2" s="283" t="s">
        <v>237</v>
      </c>
    </row>
    <row r="3" spans="1:32" ht="17.25">
      <c r="A3" s="292"/>
      <c r="B3" s="284"/>
      <c r="C3" s="280" t="s">
        <v>239</v>
      </c>
      <c r="D3" s="281"/>
      <c r="E3" s="282"/>
      <c r="F3" s="280" t="s">
        <v>240</v>
      </c>
      <c r="G3" s="281"/>
      <c r="H3" s="282"/>
      <c r="I3" s="280" t="s">
        <v>555</v>
      </c>
      <c r="J3" s="281"/>
      <c r="K3" s="281"/>
      <c r="L3" s="281"/>
      <c r="M3" s="281"/>
      <c r="N3" s="281"/>
      <c r="O3" s="281"/>
      <c r="P3" s="281"/>
      <c r="Q3" s="147"/>
      <c r="R3" s="147" t="s">
        <v>556</v>
      </c>
      <c r="S3" s="147"/>
      <c r="T3" s="148"/>
      <c r="U3" s="133"/>
      <c r="V3" s="134"/>
      <c r="W3" s="134"/>
      <c r="X3" s="134"/>
      <c r="Y3" s="134"/>
      <c r="Z3" s="134"/>
      <c r="AA3" s="286" t="s">
        <v>241</v>
      </c>
      <c r="AB3" s="286"/>
      <c r="AC3" s="134"/>
      <c r="AD3" s="134"/>
      <c r="AE3" s="134"/>
      <c r="AF3" s="284"/>
    </row>
    <row r="4" spans="1:32" ht="13.5" customHeight="1">
      <c r="A4" s="292"/>
      <c r="B4" s="284"/>
      <c r="C4" s="287" t="s">
        <v>242</v>
      </c>
      <c r="D4" s="287" t="s">
        <v>243</v>
      </c>
      <c r="E4" s="287" t="s">
        <v>244</v>
      </c>
      <c r="F4" s="287" t="s">
        <v>245</v>
      </c>
      <c r="G4" s="287" t="s">
        <v>246</v>
      </c>
      <c r="H4" s="287" t="s">
        <v>247</v>
      </c>
      <c r="I4" s="135" t="s">
        <v>248</v>
      </c>
      <c r="J4" s="136"/>
      <c r="K4" s="287" t="s">
        <v>537</v>
      </c>
      <c r="L4" s="137"/>
      <c r="M4" s="137"/>
      <c r="N4" s="287" t="s">
        <v>249</v>
      </c>
      <c r="O4" s="136"/>
      <c r="P4" s="137"/>
      <c r="Q4" s="137"/>
      <c r="R4" s="136"/>
      <c r="S4" s="137"/>
      <c r="T4" s="135" t="s">
        <v>250</v>
      </c>
      <c r="U4" s="138" t="s">
        <v>251</v>
      </c>
      <c r="V4" s="138" t="s">
        <v>252</v>
      </c>
      <c r="W4" s="138" t="s">
        <v>253</v>
      </c>
      <c r="X4" s="138" t="s">
        <v>254</v>
      </c>
      <c r="Y4" s="138" t="s">
        <v>557</v>
      </c>
      <c r="Z4" s="138" t="s">
        <v>255</v>
      </c>
      <c r="AA4" s="287" t="s">
        <v>256</v>
      </c>
      <c r="AB4" s="287" t="s">
        <v>244</v>
      </c>
      <c r="AC4" s="138" t="s">
        <v>257</v>
      </c>
      <c r="AD4" s="138" t="s">
        <v>258</v>
      </c>
      <c r="AE4" s="138" t="s">
        <v>251</v>
      </c>
      <c r="AF4" s="284"/>
    </row>
    <row r="5" spans="1:32" ht="13.5" customHeight="1">
      <c r="A5" s="292"/>
      <c r="B5" s="284"/>
      <c r="C5" s="288"/>
      <c r="D5" s="288"/>
      <c r="E5" s="288"/>
      <c r="F5" s="288"/>
      <c r="G5" s="288"/>
      <c r="H5" s="288"/>
      <c r="I5" s="138" t="s">
        <v>259</v>
      </c>
      <c r="J5" s="138" t="s">
        <v>539</v>
      </c>
      <c r="K5" s="288"/>
      <c r="L5" s="138" t="s">
        <v>260</v>
      </c>
      <c r="M5" s="138" t="s">
        <v>261</v>
      </c>
      <c r="N5" s="288"/>
      <c r="O5" s="138" t="s">
        <v>540</v>
      </c>
      <c r="P5" s="138" t="s">
        <v>541</v>
      </c>
      <c r="Q5" s="138" t="s">
        <v>542</v>
      </c>
      <c r="R5" s="139" t="s">
        <v>543</v>
      </c>
      <c r="S5" s="138" t="s">
        <v>262</v>
      </c>
      <c r="T5" s="138" t="s">
        <v>263</v>
      </c>
      <c r="U5" s="138" t="s">
        <v>264</v>
      </c>
      <c r="V5" s="138" t="s">
        <v>265</v>
      </c>
      <c r="W5" s="140"/>
      <c r="X5" s="141"/>
      <c r="Y5" s="138" t="s">
        <v>266</v>
      </c>
      <c r="Z5" s="138" t="s">
        <v>266</v>
      </c>
      <c r="AA5" s="288"/>
      <c r="AB5" s="288"/>
      <c r="AC5" s="138" t="s">
        <v>267</v>
      </c>
      <c r="AD5" s="138" t="s">
        <v>268</v>
      </c>
      <c r="AE5" s="138" t="s">
        <v>264</v>
      </c>
      <c r="AF5" s="284"/>
    </row>
    <row r="6" spans="1:32" ht="13.5" customHeight="1">
      <c r="A6" s="292"/>
      <c r="B6" s="284"/>
      <c r="C6" s="288"/>
      <c r="D6" s="288"/>
      <c r="E6" s="288"/>
      <c r="F6" s="288"/>
      <c r="G6" s="288"/>
      <c r="H6" s="288"/>
      <c r="I6" s="138" t="s">
        <v>269</v>
      </c>
      <c r="J6" s="138" t="s">
        <v>270</v>
      </c>
      <c r="K6" s="288"/>
      <c r="L6" s="138" t="s">
        <v>544</v>
      </c>
      <c r="M6" s="138" t="s">
        <v>271</v>
      </c>
      <c r="N6" s="288"/>
      <c r="O6" s="138" t="s">
        <v>545</v>
      </c>
      <c r="P6" s="138" t="s">
        <v>546</v>
      </c>
      <c r="Q6" s="138" t="s">
        <v>547</v>
      </c>
      <c r="R6" s="139" t="s">
        <v>548</v>
      </c>
      <c r="S6" s="138" t="s">
        <v>272</v>
      </c>
      <c r="T6" s="138" t="s">
        <v>273</v>
      </c>
      <c r="U6" s="138" t="s">
        <v>558</v>
      </c>
      <c r="V6" s="138" t="s">
        <v>266</v>
      </c>
      <c r="W6" s="138" t="s">
        <v>274</v>
      </c>
      <c r="X6" s="138" t="s">
        <v>274</v>
      </c>
      <c r="Y6" s="138" t="s">
        <v>274</v>
      </c>
      <c r="Z6" s="138" t="s">
        <v>274</v>
      </c>
      <c r="AA6" s="288"/>
      <c r="AB6" s="288"/>
      <c r="AC6" s="138" t="s">
        <v>274</v>
      </c>
      <c r="AD6" s="138" t="s">
        <v>275</v>
      </c>
      <c r="AE6" s="138" t="s">
        <v>558</v>
      </c>
      <c r="AF6" s="284"/>
    </row>
    <row r="7" spans="1:32" ht="13.5" customHeight="1">
      <c r="A7" s="293"/>
      <c r="B7" s="285"/>
      <c r="C7" s="289"/>
      <c r="D7" s="289"/>
      <c r="E7" s="289"/>
      <c r="F7" s="289"/>
      <c r="G7" s="289"/>
      <c r="H7" s="289"/>
      <c r="I7" s="142" t="s">
        <v>276</v>
      </c>
      <c r="J7" s="143"/>
      <c r="K7" s="289"/>
      <c r="L7" s="142"/>
      <c r="M7" s="142"/>
      <c r="N7" s="289"/>
      <c r="O7" s="143"/>
      <c r="P7" s="142"/>
      <c r="Q7" s="142" t="s">
        <v>550</v>
      </c>
      <c r="R7" s="143"/>
      <c r="S7" s="142"/>
      <c r="T7" s="142" t="s">
        <v>345</v>
      </c>
      <c r="U7" s="142"/>
      <c r="V7" s="142" t="s">
        <v>274</v>
      </c>
      <c r="W7" s="142"/>
      <c r="X7" s="142"/>
      <c r="Y7" s="142"/>
      <c r="Z7" s="142"/>
      <c r="AA7" s="289"/>
      <c r="AB7" s="289"/>
      <c r="AC7" s="142"/>
      <c r="AD7" s="142"/>
      <c r="AE7" s="142"/>
      <c r="AF7" s="285"/>
    </row>
    <row r="8" spans="1:32" ht="17.25">
      <c r="A8" s="144" t="s">
        <v>551</v>
      </c>
      <c r="B8" s="18">
        <f>SUM(C8:U8)</f>
        <v>4052</v>
      </c>
      <c r="C8" s="18">
        <f aca="true" t="shared" si="0" ref="C8:AE8">SUM(C9:C10)</f>
        <v>89</v>
      </c>
      <c r="D8" s="19">
        <f t="shared" si="0"/>
        <v>7</v>
      </c>
      <c r="E8" s="19">
        <f t="shared" si="0"/>
        <v>18</v>
      </c>
      <c r="F8" s="19">
        <f t="shared" si="0"/>
        <v>7</v>
      </c>
      <c r="G8" s="19">
        <f t="shared" si="0"/>
        <v>339</v>
      </c>
      <c r="H8" s="19">
        <f t="shared" si="0"/>
        <v>841</v>
      </c>
      <c r="I8" s="19">
        <f t="shared" si="0"/>
        <v>31</v>
      </c>
      <c r="J8" s="19">
        <f t="shared" si="0"/>
        <v>38</v>
      </c>
      <c r="K8" s="19">
        <f t="shared" si="0"/>
        <v>99</v>
      </c>
      <c r="L8" s="19">
        <f t="shared" si="0"/>
        <v>667</v>
      </c>
      <c r="M8" s="19">
        <f t="shared" si="0"/>
        <v>70</v>
      </c>
      <c r="N8" s="19">
        <f t="shared" si="0"/>
        <v>1</v>
      </c>
      <c r="O8" s="19">
        <f t="shared" si="0"/>
        <v>351</v>
      </c>
      <c r="P8" s="19">
        <f t="shared" si="0"/>
        <v>249</v>
      </c>
      <c r="Q8" s="19">
        <f t="shared" si="0"/>
        <v>21</v>
      </c>
      <c r="R8" s="19">
        <f t="shared" si="0"/>
        <v>38</v>
      </c>
      <c r="S8" s="19">
        <f t="shared" si="0"/>
        <v>752</v>
      </c>
      <c r="T8" s="19">
        <f t="shared" si="0"/>
        <v>410</v>
      </c>
      <c r="U8" s="20">
        <f t="shared" si="0"/>
        <v>24</v>
      </c>
      <c r="V8" s="19">
        <f t="shared" si="0"/>
        <v>112</v>
      </c>
      <c r="W8" s="19">
        <f t="shared" si="0"/>
        <v>539</v>
      </c>
      <c r="X8" s="19">
        <f t="shared" si="0"/>
        <v>504</v>
      </c>
      <c r="Y8" s="19">
        <f t="shared" si="0"/>
        <v>1090</v>
      </c>
      <c r="Z8" s="19">
        <f t="shared" si="0"/>
        <v>343</v>
      </c>
      <c r="AA8" s="19">
        <f t="shared" si="0"/>
        <v>100</v>
      </c>
      <c r="AB8" s="19">
        <f t="shared" si="0"/>
        <v>19</v>
      </c>
      <c r="AC8" s="19">
        <f t="shared" si="0"/>
        <v>56</v>
      </c>
      <c r="AD8" s="19">
        <f t="shared" si="0"/>
        <v>1235</v>
      </c>
      <c r="AE8" s="20">
        <f t="shared" si="0"/>
        <v>54</v>
      </c>
      <c r="AF8" s="144" t="s">
        <v>552</v>
      </c>
    </row>
    <row r="9" spans="1:32" ht="17.25">
      <c r="A9" s="144" t="s">
        <v>277</v>
      </c>
      <c r="B9" s="21">
        <f aca="true" t="shared" si="1" ref="B9:AE9">SUM(B13,B16,B19,B22,B25,B28,B31,B34,B37)</f>
        <v>2258</v>
      </c>
      <c r="C9" s="21">
        <f t="shared" si="1"/>
        <v>65</v>
      </c>
      <c r="D9" s="1">
        <f t="shared" si="1"/>
        <v>6</v>
      </c>
      <c r="E9" s="1">
        <f t="shared" si="1"/>
        <v>18</v>
      </c>
      <c r="F9" s="1">
        <f t="shared" si="1"/>
        <v>7</v>
      </c>
      <c r="G9" s="1">
        <f t="shared" si="1"/>
        <v>308</v>
      </c>
      <c r="H9" s="1">
        <f t="shared" si="1"/>
        <v>522</v>
      </c>
      <c r="I9" s="1">
        <f t="shared" si="1"/>
        <v>25</v>
      </c>
      <c r="J9" s="1">
        <f t="shared" si="1"/>
        <v>29</v>
      </c>
      <c r="K9" s="1">
        <f t="shared" si="1"/>
        <v>61</v>
      </c>
      <c r="L9" s="1">
        <f t="shared" si="1"/>
        <v>303</v>
      </c>
      <c r="M9" s="1">
        <f t="shared" si="1"/>
        <v>5</v>
      </c>
      <c r="N9" s="1">
        <f t="shared" si="1"/>
        <v>1</v>
      </c>
      <c r="O9" s="1">
        <f t="shared" si="1"/>
        <v>178</v>
      </c>
      <c r="P9" s="1">
        <f t="shared" si="1"/>
        <v>30</v>
      </c>
      <c r="Q9" s="1">
        <f t="shared" si="1"/>
        <v>8</v>
      </c>
      <c r="R9" s="1">
        <f t="shared" si="1"/>
        <v>13</v>
      </c>
      <c r="S9" s="1">
        <f t="shared" si="1"/>
        <v>316</v>
      </c>
      <c r="T9" s="1">
        <f t="shared" si="1"/>
        <v>350</v>
      </c>
      <c r="U9" s="22">
        <f t="shared" si="1"/>
        <v>13</v>
      </c>
      <c r="V9" s="1">
        <f t="shared" si="1"/>
        <v>37</v>
      </c>
      <c r="W9" s="1">
        <f t="shared" si="1"/>
        <v>92</v>
      </c>
      <c r="X9" s="1">
        <f t="shared" si="1"/>
        <v>219</v>
      </c>
      <c r="Y9" s="1">
        <f t="shared" si="1"/>
        <v>478</v>
      </c>
      <c r="Z9" s="1">
        <f t="shared" si="1"/>
        <v>296</v>
      </c>
      <c r="AA9" s="1">
        <f t="shared" si="1"/>
        <v>73</v>
      </c>
      <c r="AB9" s="1">
        <f t="shared" si="1"/>
        <v>19</v>
      </c>
      <c r="AC9" s="1">
        <f t="shared" si="1"/>
        <v>41</v>
      </c>
      <c r="AD9" s="1">
        <f t="shared" si="1"/>
        <v>962</v>
      </c>
      <c r="AE9" s="22">
        <f t="shared" si="1"/>
        <v>41</v>
      </c>
      <c r="AF9" s="144" t="s">
        <v>277</v>
      </c>
    </row>
    <row r="10" spans="1:32" ht="17.25">
      <c r="A10" s="144" t="s">
        <v>278</v>
      </c>
      <c r="B10" s="21">
        <f aca="true" t="shared" si="2" ref="B10:AE10">SUM(B14,B17,B20,B23,B26,B29,B32,B35,B38)</f>
        <v>1794</v>
      </c>
      <c r="C10" s="21">
        <f t="shared" si="2"/>
        <v>24</v>
      </c>
      <c r="D10" s="1">
        <f t="shared" si="2"/>
        <v>1</v>
      </c>
      <c r="E10" s="1">
        <f t="shared" si="2"/>
        <v>0</v>
      </c>
      <c r="F10" s="1">
        <f t="shared" si="2"/>
        <v>0</v>
      </c>
      <c r="G10" s="1">
        <f t="shared" si="2"/>
        <v>31</v>
      </c>
      <c r="H10" s="1">
        <f t="shared" si="2"/>
        <v>319</v>
      </c>
      <c r="I10" s="1">
        <f t="shared" si="2"/>
        <v>6</v>
      </c>
      <c r="J10" s="1">
        <f t="shared" si="2"/>
        <v>9</v>
      </c>
      <c r="K10" s="1">
        <f t="shared" si="2"/>
        <v>38</v>
      </c>
      <c r="L10" s="1">
        <f t="shared" si="2"/>
        <v>364</v>
      </c>
      <c r="M10" s="1">
        <f t="shared" si="2"/>
        <v>65</v>
      </c>
      <c r="N10" s="1">
        <f t="shared" si="2"/>
        <v>0</v>
      </c>
      <c r="O10" s="1">
        <f t="shared" si="2"/>
        <v>173</v>
      </c>
      <c r="P10" s="1">
        <f t="shared" si="2"/>
        <v>219</v>
      </c>
      <c r="Q10" s="1">
        <f t="shared" si="2"/>
        <v>13</v>
      </c>
      <c r="R10" s="1">
        <f t="shared" si="2"/>
        <v>25</v>
      </c>
      <c r="S10" s="1">
        <f t="shared" si="2"/>
        <v>436</v>
      </c>
      <c r="T10" s="1">
        <f t="shared" si="2"/>
        <v>60</v>
      </c>
      <c r="U10" s="22">
        <f t="shared" si="2"/>
        <v>11</v>
      </c>
      <c r="V10" s="1">
        <f t="shared" si="2"/>
        <v>75</v>
      </c>
      <c r="W10" s="1">
        <f t="shared" si="2"/>
        <v>447</v>
      </c>
      <c r="X10" s="1">
        <f t="shared" si="2"/>
        <v>285</v>
      </c>
      <c r="Y10" s="1">
        <f t="shared" si="2"/>
        <v>612</v>
      </c>
      <c r="Z10" s="1">
        <f t="shared" si="2"/>
        <v>47</v>
      </c>
      <c r="AA10" s="1">
        <f t="shared" si="2"/>
        <v>27</v>
      </c>
      <c r="AB10" s="1">
        <f t="shared" si="2"/>
        <v>0</v>
      </c>
      <c r="AC10" s="1">
        <f t="shared" si="2"/>
        <v>15</v>
      </c>
      <c r="AD10" s="1">
        <f t="shared" si="2"/>
        <v>273</v>
      </c>
      <c r="AE10" s="22">
        <f t="shared" si="2"/>
        <v>13</v>
      </c>
      <c r="AF10" s="144" t="s">
        <v>278</v>
      </c>
    </row>
    <row r="11" spans="1:32" ht="17.25">
      <c r="A11" s="144"/>
      <c r="B11" s="21"/>
      <c r="C11" s="2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2"/>
      <c r="V11" s="1"/>
      <c r="W11" s="1"/>
      <c r="X11" s="1"/>
      <c r="Y11" s="1"/>
      <c r="Z11" s="1"/>
      <c r="AA11" s="1"/>
      <c r="AB11" s="1"/>
      <c r="AC11" s="1"/>
      <c r="AD11" s="1"/>
      <c r="AE11" s="22"/>
      <c r="AF11" s="144"/>
    </row>
    <row r="12" spans="1:32" ht="17.25">
      <c r="A12" s="144" t="s">
        <v>295</v>
      </c>
      <c r="B12" s="21">
        <f aca="true" t="shared" si="3" ref="B12:B17">SUM(C12:U12)</f>
        <v>3955</v>
      </c>
      <c r="C12" s="21">
        <f aca="true" t="shared" si="4" ref="C12:AE12">SUM(C13:C14)</f>
        <v>88</v>
      </c>
      <c r="D12" s="1">
        <f t="shared" si="4"/>
        <v>7</v>
      </c>
      <c r="E12" s="1">
        <f t="shared" si="4"/>
        <v>18</v>
      </c>
      <c r="F12" s="1">
        <f t="shared" si="4"/>
        <v>6</v>
      </c>
      <c r="G12" s="1">
        <f t="shared" si="4"/>
        <v>324</v>
      </c>
      <c r="H12" s="1">
        <f t="shared" si="4"/>
        <v>835</v>
      </c>
      <c r="I12" s="1">
        <f t="shared" si="4"/>
        <v>31</v>
      </c>
      <c r="J12" s="1">
        <f t="shared" si="4"/>
        <v>38</v>
      </c>
      <c r="K12" s="1">
        <f t="shared" si="4"/>
        <v>99</v>
      </c>
      <c r="L12" s="1">
        <f t="shared" si="4"/>
        <v>643</v>
      </c>
      <c r="M12" s="1">
        <f t="shared" si="4"/>
        <v>70</v>
      </c>
      <c r="N12" s="1">
        <f t="shared" si="4"/>
        <v>1</v>
      </c>
      <c r="O12" s="1">
        <f t="shared" si="4"/>
        <v>342</v>
      </c>
      <c r="P12" s="1">
        <f t="shared" si="4"/>
        <v>225</v>
      </c>
      <c r="Q12" s="1">
        <f t="shared" si="4"/>
        <v>21</v>
      </c>
      <c r="R12" s="1">
        <f t="shared" si="4"/>
        <v>38</v>
      </c>
      <c r="S12" s="1">
        <f t="shared" si="4"/>
        <v>736</v>
      </c>
      <c r="T12" s="1">
        <f t="shared" si="4"/>
        <v>410</v>
      </c>
      <c r="U12" s="22">
        <f t="shared" si="4"/>
        <v>23</v>
      </c>
      <c r="V12" s="1">
        <f t="shared" si="4"/>
        <v>90</v>
      </c>
      <c r="W12" s="1">
        <f t="shared" si="4"/>
        <v>538</v>
      </c>
      <c r="X12" s="1">
        <f t="shared" si="4"/>
        <v>481</v>
      </c>
      <c r="Y12" s="1">
        <f t="shared" si="4"/>
        <v>1066</v>
      </c>
      <c r="Z12" s="1">
        <f t="shared" si="4"/>
        <v>343</v>
      </c>
      <c r="AA12" s="1">
        <f t="shared" si="4"/>
        <v>99</v>
      </c>
      <c r="AB12" s="1">
        <f t="shared" si="4"/>
        <v>19</v>
      </c>
      <c r="AC12" s="1">
        <f t="shared" si="4"/>
        <v>56</v>
      </c>
      <c r="AD12" s="1">
        <f t="shared" si="4"/>
        <v>1210</v>
      </c>
      <c r="AE12" s="22">
        <f t="shared" si="4"/>
        <v>53</v>
      </c>
      <c r="AF12" s="144" t="s">
        <v>295</v>
      </c>
    </row>
    <row r="13" spans="1:32" ht="17.25">
      <c r="A13" s="144" t="s">
        <v>277</v>
      </c>
      <c r="B13" s="21">
        <f t="shared" si="3"/>
        <v>2207</v>
      </c>
      <c r="C13" s="21">
        <v>64</v>
      </c>
      <c r="D13" s="1">
        <v>6</v>
      </c>
      <c r="E13" s="1">
        <v>18</v>
      </c>
      <c r="F13" s="1">
        <v>6</v>
      </c>
      <c r="G13" s="1">
        <v>293</v>
      </c>
      <c r="H13" s="1">
        <v>518</v>
      </c>
      <c r="I13" s="1">
        <v>25</v>
      </c>
      <c r="J13" s="1">
        <v>29</v>
      </c>
      <c r="K13" s="1">
        <v>61</v>
      </c>
      <c r="L13" s="1">
        <v>292</v>
      </c>
      <c r="M13" s="1">
        <v>5</v>
      </c>
      <c r="N13" s="1">
        <v>1</v>
      </c>
      <c r="O13" s="1">
        <v>172</v>
      </c>
      <c r="P13" s="1">
        <v>30</v>
      </c>
      <c r="Q13" s="1">
        <v>8</v>
      </c>
      <c r="R13" s="1">
        <v>13</v>
      </c>
      <c r="S13" s="1">
        <v>304</v>
      </c>
      <c r="T13" s="1">
        <v>350</v>
      </c>
      <c r="U13" s="22">
        <v>12</v>
      </c>
      <c r="V13" s="1">
        <v>37</v>
      </c>
      <c r="W13" s="1">
        <v>92</v>
      </c>
      <c r="X13" s="1">
        <v>210</v>
      </c>
      <c r="Y13" s="1">
        <v>461</v>
      </c>
      <c r="Z13" s="1">
        <v>296</v>
      </c>
      <c r="AA13" s="1">
        <v>72</v>
      </c>
      <c r="AB13" s="1">
        <v>19</v>
      </c>
      <c r="AC13" s="1">
        <v>41</v>
      </c>
      <c r="AD13" s="1">
        <v>939</v>
      </c>
      <c r="AE13" s="22">
        <v>40</v>
      </c>
      <c r="AF13" s="144" t="s">
        <v>277</v>
      </c>
    </row>
    <row r="14" spans="1:32" ht="17.25">
      <c r="A14" s="144" t="s">
        <v>278</v>
      </c>
      <c r="B14" s="21">
        <f t="shared" si="3"/>
        <v>1748</v>
      </c>
      <c r="C14" s="21">
        <v>24</v>
      </c>
      <c r="D14" s="1">
        <v>1</v>
      </c>
      <c r="E14" s="1">
        <v>0</v>
      </c>
      <c r="F14" s="1">
        <v>0</v>
      </c>
      <c r="G14" s="1">
        <v>31</v>
      </c>
      <c r="H14" s="1">
        <v>317</v>
      </c>
      <c r="I14" s="1">
        <v>6</v>
      </c>
      <c r="J14" s="1">
        <v>9</v>
      </c>
      <c r="K14" s="1">
        <v>38</v>
      </c>
      <c r="L14" s="1">
        <v>351</v>
      </c>
      <c r="M14" s="1">
        <v>65</v>
      </c>
      <c r="N14" s="1">
        <v>0</v>
      </c>
      <c r="O14" s="1">
        <v>170</v>
      </c>
      <c r="P14" s="1">
        <v>195</v>
      </c>
      <c r="Q14" s="1">
        <v>13</v>
      </c>
      <c r="R14" s="1">
        <v>25</v>
      </c>
      <c r="S14" s="1">
        <v>432</v>
      </c>
      <c r="T14" s="1">
        <v>60</v>
      </c>
      <c r="U14" s="22">
        <v>11</v>
      </c>
      <c r="V14" s="1">
        <v>53</v>
      </c>
      <c r="W14" s="1">
        <v>446</v>
      </c>
      <c r="X14" s="1">
        <v>271</v>
      </c>
      <c r="Y14" s="1">
        <v>605</v>
      </c>
      <c r="Z14" s="1">
        <v>47</v>
      </c>
      <c r="AA14" s="1">
        <v>27</v>
      </c>
      <c r="AB14" s="1">
        <v>0</v>
      </c>
      <c r="AC14" s="1">
        <v>15</v>
      </c>
      <c r="AD14" s="1">
        <v>271</v>
      </c>
      <c r="AE14" s="22">
        <v>13</v>
      </c>
      <c r="AF14" s="144" t="s">
        <v>278</v>
      </c>
    </row>
    <row r="15" spans="1:32" ht="17.25">
      <c r="A15" s="144" t="s">
        <v>296</v>
      </c>
      <c r="B15" s="21">
        <f t="shared" si="3"/>
        <v>97</v>
      </c>
      <c r="C15" s="21">
        <f aca="true" t="shared" si="5" ref="C15:AE15">SUM(C16:C17)</f>
        <v>1</v>
      </c>
      <c r="D15" s="1">
        <f t="shared" si="5"/>
        <v>0</v>
      </c>
      <c r="E15" s="1">
        <f t="shared" si="5"/>
        <v>0</v>
      </c>
      <c r="F15" s="1">
        <f t="shared" si="5"/>
        <v>1</v>
      </c>
      <c r="G15" s="1">
        <f t="shared" si="5"/>
        <v>15</v>
      </c>
      <c r="H15" s="1">
        <f t="shared" si="5"/>
        <v>6</v>
      </c>
      <c r="I15" s="1">
        <f t="shared" si="5"/>
        <v>0</v>
      </c>
      <c r="J15" s="1">
        <f t="shared" si="5"/>
        <v>0</v>
      </c>
      <c r="K15" s="1">
        <f t="shared" si="5"/>
        <v>0</v>
      </c>
      <c r="L15" s="1">
        <f t="shared" si="5"/>
        <v>24</v>
      </c>
      <c r="M15" s="1">
        <f t="shared" si="5"/>
        <v>0</v>
      </c>
      <c r="N15" s="1">
        <f t="shared" si="5"/>
        <v>0</v>
      </c>
      <c r="O15" s="1">
        <f t="shared" si="5"/>
        <v>9</v>
      </c>
      <c r="P15" s="1">
        <f t="shared" si="5"/>
        <v>24</v>
      </c>
      <c r="Q15" s="1">
        <f t="shared" si="5"/>
        <v>0</v>
      </c>
      <c r="R15" s="1">
        <f t="shared" si="5"/>
        <v>0</v>
      </c>
      <c r="S15" s="1">
        <f t="shared" si="5"/>
        <v>16</v>
      </c>
      <c r="T15" s="1">
        <f t="shared" si="5"/>
        <v>0</v>
      </c>
      <c r="U15" s="22">
        <f t="shared" si="5"/>
        <v>1</v>
      </c>
      <c r="V15" s="1">
        <f t="shared" si="5"/>
        <v>22</v>
      </c>
      <c r="W15" s="1">
        <f t="shared" si="5"/>
        <v>1</v>
      </c>
      <c r="X15" s="1">
        <f t="shared" si="5"/>
        <v>23</v>
      </c>
      <c r="Y15" s="1">
        <f t="shared" si="5"/>
        <v>24</v>
      </c>
      <c r="Z15" s="1">
        <f t="shared" si="5"/>
        <v>0</v>
      </c>
      <c r="AA15" s="1">
        <f t="shared" si="5"/>
        <v>1</v>
      </c>
      <c r="AB15" s="1">
        <f t="shared" si="5"/>
        <v>0</v>
      </c>
      <c r="AC15" s="1">
        <f t="shared" si="5"/>
        <v>0</v>
      </c>
      <c r="AD15" s="1">
        <f t="shared" si="5"/>
        <v>25</v>
      </c>
      <c r="AE15" s="22">
        <f t="shared" si="5"/>
        <v>1</v>
      </c>
      <c r="AF15" s="144" t="s">
        <v>296</v>
      </c>
    </row>
    <row r="16" spans="1:32" ht="17.25">
      <c r="A16" s="144" t="s">
        <v>277</v>
      </c>
      <c r="B16" s="21">
        <f t="shared" si="3"/>
        <v>51</v>
      </c>
      <c r="C16" s="21">
        <v>1</v>
      </c>
      <c r="D16" s="1">
        <v>0</v>
      </c>
      <c r="E16" s="1">
        <v>0</v>
      </c>
      <c r="F16" s="1">
        <v>1</v>
      </c>
      <c r="G16" s="1">
        <v>15</v>
      </c>
      <c r="H16" s="1">
        <v>4</v>
      </c>
      <c r="I16" s="1">
        <v>0</v>
      </c>
      <c r="J16" s="1">
        <v>0</v>
      </c>
      <c r="K16" s="1">
        <v>0</v>
      </c>
      <c r="L16" s="1">
        <v>11</v>
      </c>
      <c r="M16" s="1">
        <v>0</v>
      </c>
      <c r="N16" s="1">
        <v>0</v>
      </c>
      <c r="O16" s="1">
        <v>6</v>
      </c>
      <c r="P16" s="1">
        <v>0</v>
      </c>
      <c r="Q16" s="1">
        <v>0</v>
      </c>
      <c r="R16" s="1">
        <v>0</v>
      </c>
      <c r="S16" s="1">
        <v>12</v>
      </c>
      <c r="T16" s="1">
        <v>0</v>
      </c>
      <c r="U16" s="22">
        <v>1</v>
      </c>
      <c r="V16" s="1">
        <v>0</v>
      </c>
      <c r="W16" s="1">
        <v>0</v>
      </c>
      <c r="X16" s="1">
        <v>9</v>
      </c>
      <c r="Y16" s="1">
        <v>17</v>
      </c>
      <c r="Z16" s="1">
        <v>0</v>
      </c>
      <c r="AA16" s="1">
        <v>1</v>
      </c>
      <c r="AB16" s="1">
        <v>0</v>
      </c>
      <c r="AC16" s="1">
        <v>0</v>
      </c>
      <c r="AD16" s="1">
        <v>23</v>
      </c>
      <c r="AE16" s="22">
        <v>1</v>
      </c>
      <c r="AF16" s="144" t="s">
        <v>277</v>
      </c>
    </row>
    <row r="17" spans="1:32" ht="17.25">
      <c r="A17" s="145" t="s">
        <v>278</v>
      </c>
      <c r="B17" s="23">
        <f t="shared" si="3"/>
        <v>46</v>
      </c>
      <c r="C17" s="23">
        <v>0</v>
      </c>
      <c r="D17" s="24">
        <v>0</v>
      </c>
      <c r="E17" s="24">
        <v>0</v>
      </c>
      <c r="F17" s="24">
        <v>0</v>
      </c>
      <c r="G17" s="24">
        <v>0</v>
      </c>
      <c r="H17" s="24">
        <v>2</v>
      </c>
      <c r="I17" s="24">
        <v>0</v>
      </c>
      <c r="J17" s="24">
        <v>0</v>
      </c>
      <c r="K17" s="24">
        <v>0</v>
      </c>
      <c r="L17" s="24">
        <v>13</v>
      </c>
      <c r="M17" s="24">
        <v>0</v>
      </c>
      <c r="N17" s="24">
        <v>0</v>
      </c>
      <c r="O17" s="24">
        <v>3</v>
      </c>
      <c r="P17" s="24">
        <v>24</v>
      </c>
      <c r="Q17" s="24">
        <v>0</v>
      </c>
      <c r="R17" s="24">
        <v>0</v>
      </c>
      <c r="S17" s="24">
        <v>4</v>
      </c>
      <c r="T17" s="24">
        <v>0</v>
      </c>
      <c r="U17" s="25">
        <v>0</v>
      </c>
      <c r="V17" s="24">
        <v>22</v>
      </c>
      <c r="W17" s="24">
        <v>1</v>
      </c>
      <c r="X17" s="24">
        <v>14</v>
      </c>
      <c r="Y17" s="24">
        <v>7</v>
      </c>
      <c r="Z17" s="24">
        <v>0</v>
      </c>
      <c r="AA17" s="24">
        <v>0</v>
      </c>
      <c r="AB17" s="24">
        <v>0</v>
      </c>
      <c r="AC17" s="24">
        <v>0</v>
      </c>
      <c r="AD17" s="24">
        <v>2</v>
      </c>
      <c r="AE17" s="25">
        <v>0</v>
      </c>
      <c r="AF17" s="145" t="s">
        <v>278</v>
      </c>
    </row>
  </sheetData>
  <mergeCells count="20">
    <mergeCell ref="I3:P3"/>
    <mergeCell ref="C2:P2"/>
    <mergeCell ref="AB4:AB7"/>
    <mergeCell ref="AA4:AA7"/>
    <mergeCell ref="C4:C7"/>
    <mergeCell ref="D4:D7"/>
    <mergeCell ref="E4:E7"/>
    <mergeCell ref="K4:K7"/>
    <mergeCell ref="G4:G7"/>
    <mergeCell ref="H4:H7"/>
    <mergeCell ref="AB1:AF1"/>
    <mergeCell ref="F4:F7"/>
    <mergeCell ref="A2:A7"/>
    <mergeCell ref="V2:AE2"/>
    <mergeCell ref="AF2:AF7"/>
    <mergeCell ref="C3:E3"/>
    <mergeCell ref="F3:H3"/>
    <mergeCell ref="AA3:AB3"/>
    <mergeCell ref="N4:N7"/>
    <mergeCell ref="B2:B7"/>
  </mergeCells>
  <printOptions/>
  <pageMargins left="0.92" right="0.83" top="1" bottom="1" header="0.512" footer="0.512"/>
  <pageSetup orientation="portrait" paperSize="9" scale="75" r:id="rId1"/>
  <ignoredErrors>
    <ignoredError sqref="B13: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yama-h</cp:lastModifiedBy>
  <dcterms:created xsi:type="dcterms:W3CDTF">2001-12-05T07:07:38Z</dcterms:created>
  <dcterms:modified xsi:type="dcterms:W3CDTF">2003-12-04T05:53:59Z</dcterms:modified>
  <cp:category/>
  <cp:version/>
  <cp:contentType/>
  <cp:contentStatus/>
</cp:coreProperties>
</file>