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40116【依頼】経営比較分析表の分析等について\04市町村→県\01法適用\01上水道\"/>
    </mc:Choice>
  </mc:AlternateContent>
  <xr:revisionPtr revIDLastSave="0" documentId="13_ncr:1_{69643CF1-362A-4CA2-9097-1B2DC6520DC5}" xr6:coauthVersionLast="47" xr6:coauthVersionMax="47" xr10:uidLastSave="{00000000-0000-0000-0000-000000000000}"/>
  <workbookProtection workbookAlgorithmName="SHA-512" workbookHashValue="Iim/Q7iI+ScvVBAp/BWCfio9gsrBigVSy0YE31lKNEGMT2e+kQTpmjtdSi/weSUSD2t2Um0V3JdAdFsPFbnk6w==" workbookSaltValue="SCYbtUBdTIwhY7mve/GstQ==" workbookSpinCount="100000" lockStructure="1"/>
  <bookViews>
    <workbookView xWindow="-108" yWindow="-108" windowWidth="23256" windowHeight="1257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BB8" i="4" s="1"/>
  <c r="S6" i="5"/>
  <c r="AT8" i="4" s="1"/>
  <c r="R6" i="5"/>
  <c r="AL8" i="4" s="1"/>
  <c r="Q6" i="5"/>
  <c r="P6" i="5"/>
  <c r="P10" i="4" s="1"/>
  <c r="O6" i="5"/>
  <c r="N6" i="5"/>
  <c r="M6" i="5"/>
  <c r="AD8" i="4" s="1"/>
  <c r="L6" i="5"/>
  <c r="W8" i="4" s="1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I85" i="4"/>
  <c r="F85" i="4"/>
  <c r="BB10" i="4"/>
  <c r="AT10" i="4"/>
  <c r="W10" i="4"/>
  <c r="I10" i="4"/>
  <c r="B10" i="4"/>
  <c r="B6" i="4"/>
</calcChain>
</file>

<file path=xl/sharedStrings.xml><?xml version="1.0" encoding="utf-8"?>
<sst xmlns="http://schemas.openxmlformats.org/spreadsheetml/2006/main" count="228" uniqueCount="115">
  <si>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</si>
  <si>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</si>
  <si>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</si>
  <si>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</si>
  <si>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</si>
  <si>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</si>
  <si>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</si>
  <si>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</si>
  <si>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</si>
  <si>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</si>
  <si>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</si>
  <si>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</si>
  <si>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</si>
  <si>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</si>
  <si>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</si>
  <si>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</si>
  <si>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</si>
  <si>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</si>
  <si>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</si>
  <si>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</si>
  <si>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</si>
  <si>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</si>
  <si>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</si>
  <si>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</si>
  <si>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</si>
  <si>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</si>
  <si>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</si>
  <si>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</si>
  <si>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</si>
  <si>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</si>
  <si>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</si>
  <si>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</si>
  <si>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</si>
  <si>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</si>
  <si>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</si>
  <si>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</si>
  <si>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</si>
  <si>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</si>
  <si>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</si>
  <si>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</si>
  <si>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</si>
  <si>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</si>
  <si>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</si>
  <si>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</si>
  <si>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</si>
  <si>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</si>
  <si>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</si>
  <si>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</si>
  <si>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</si>
  <si>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</si>
  <si>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</si>
  <si>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</si>
  <si>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</si>
  <si>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</si>
  <si>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</si>
  <si>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</si>
  <si>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</si>
  <si>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</si>
  <si>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</si>
  <si>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</si>
  <si>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</si>
  <si>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</si>
  <si>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</si>
  <si>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</si>
  <si>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</si>
  <si>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</si>
  <si>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</si>
  <si>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</si>
  <si>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</si>
  <si>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</si>
  <si>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</si>
  <si>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</si>
  <si>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</si>
  <si>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</si>
  <si>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</si>
  <si>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</si>
  <si>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</si>
  <si>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</si>
  <si>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</si>
  <si>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</si>
  <si>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</si>
  <si>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</si>
  <si>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</si>
  <si>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</si>
  <si>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</si>
  <si>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</si>
  <si>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</si>
  <si>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</si>
  <si>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</si>
  <si>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</si>
  <si>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</si>
  <si>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</si>
  <si>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</si>
  <si>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国富町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</si>
  <si>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</si>
  <si>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</si>
  <si>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</si>
  <si>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</si>
  <si>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</si>
  <si>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</si>
  <si>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</si>
  <si>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</si>
  <si>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</si>
  <si>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</si>
  <si>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</si>
  <si>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</si>
  <si>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</si>
  <si>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</si>
  <si>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</si>
  <si>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</si>
  <si>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</si>
  <si>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</si>
  <si>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の健全性・効率性は比較的良好であるといえますが、有収率の低さが緊急の課題となっています。今後は、先進的技術の導入も検討しながら効果的な有収率対策に取り組み、災害及び事故に強い水道インフラ整備を進め、水道事業を持続可能なものとして次世代に引き継いでいきます。</t>
    <rPh sb="1" eb="3">
      <t>ケイエイ</t>
    </rPh>
    <rPh sb="4" eb="7">
      <t>ケンゼンセイ</t>
    </rPh>
    <rPh sb="8" eb="11">
      <t>コウリツセイ</t>
    </rPh>
    <rPh sb="12" eb="15">
      <t>ヒカクテキ</t>
    </rPh>
    <rPh sb="15" eb="17">
      <t>リョウコウ</t>
    </rPh>
    <rPh sb="27" eb="30">
      <t>ユウシュウリツ</t>
    </rPh>
    <rPh sb="31" eb="32">
      <t>ヒク</t>
    </rPh>
    <rPh sb="34" eb="36">
      <t>キンキュウ</t>
    </rPh>
    <rPh sb="37" eb="39">
      <t>カダイ</t>
    </rPh>
    <rPh sb="47" eb="49">
      <t>コンゴ</t>
    </rPh>
    <rPh sb="51" eb="56">
      <t>センシンテキギジュツ</t>
    </rPh>
    <rPh sb="57" eb="59">
      <t>ドウニュウ</t>
    </rPh>
    <rPh sb="60" eb="62">
      <t>ケントウ</t>
    </rPh>
    <rPh sb="66" eb="69">
      <t>コウカテキ</t>
    </rPh>
    <rPh sb="70" eb="75">
      <t>ユウシュウリツタイサク</t>
    </rPh>
    <rPh sb="76" eb="77">
      <t>ト</t>
    </rPh>
    <rPh sb="78" eb="79">
      <t>ク</t>
    </rPh>
    <rPh sb="81" eb="84">
      <t>サイガイオヨ</t>
    </rPh>
    <rPh sb="85" eb="87">
      <t>ジコ</t>
    </rPh>
    <rPh sb="88" eb="89">
      <t>ツヨ</t>
    </rPh>
    <rPh sb="90" eb="92">
      <t>スイドウ</t>
    </rPh>
    <rPh sb="96" eb="98">
      <t>セイビ</t>
    </rPh>
    <rPh sb="99" eb="100">
      <t>スス</t>
    </rPh>
    <rPh sb="102" eb="106">
      <t>スイドウジギョウ</t>
    </rPh>
    <rPh sb="107" eb="111">
      <t>ジゾクカノウ</t>
    </rPh>
    <rPh sb="117" eb="120">
      <t>ジセダイ</t>
    </rPh>
    <rPh sb="121" eb="122">
      <t>ヒ</t>
    </rPh>
    <rPh sb="123" eb="124">
      <t>ツ</t>
    </rPh>
    <phoneticPr fontId="4"/>
  </si>
  <si>
    <t>①有形固定資産減価償却率、②管路経年化率は類似団体と比べて低い状況です。しかし③管路更新率で示されているとおり、今後も年々上昇してくことが予測できます。有効な資金を活用し、計画的に施設の更新を行っていく必要があります。</t>
    <rPh sb="31" eb="33">
      <t>ジョウキョウ</t>
    </rPh>
    <rPh sb="69" eb="71">
      <t>ヨソク</t>
    </rPh>
    <rPh sb="90" eb="92">
      <t>シセツ</t>
    </rPh>
    <phoneticPr fontId="4"/>
  </si>
  <si>
    <r>
      <t>①経常収支比率は100％を超えていますが、今後緩やかな減少が予測されます。更なる経費の削減と適切な投資に努めます。
②累積欠損金は発生していません。
③流動比率は類似団体の平均は下回っているものの、指標となる100％は超えており今後も増加する見込みとなっています。
④企業債残高対給水収益比率は、投資と料金設定のバランスにより減少傾向にあります。令和4年度の増加については、コロナ・物価高騰対策として水道料金の基本料金を４</t>
    </r>
    <r>
      <rPr>
        <sz val="11"/>
        <color rgb="FFFF0000"/>
        <rFont val="ＭＳ ゴシック"/>
        <family val="3"/>
        <charset val="128"/>
      </rPr>
      <t>カ</t>
    </r>
    <r>
      <rPr>
        <sz val="11"/>
        <color theme="1"/>
        <rFont val="ＭＳ ゴシック"/>
        <family val="3"/>
        <charset val="128"/>
      </rPr>
      <t>月間無料にしたことによるものです。
⑤料金回収率は指標となる100％を下回っていますが、前述の水道料金の一部無料化によるもので、この分を考慮すると116.63％になります。
⑥給水原価は類似団体と比べて低い水準にあり、適正であると考えられます。
⑦施設利用率は適正といえますが、⑧有収率が低い状況です。対策として、漏水多発地域の配水管を全面的に更新しています。</t>
    </r>
    <rPh sb="1" eb="7">
      <t>ケイジョウシュウシヒリツ</t>
    </rPh>
    <rPh sb="13" eb="14">
      <t>コ</t>
    </rPh>
    <rPh sb="21" eb="23">
      <t>コンゴ</t>
    </rPh>
    <rPh sb="23" eb="24">
      <t>ユル</t>
    </rPh>
    <rPh sb="27" eb="29">
      <t>ゲンショウ</t>
    </rPh>
    <rPh sb="30" eb="32">
      <t>ヨソク</t>
    </rPh>
    <rPh sb="37" eb="38">
      <t>サラ</t>
    </rPh>
    <rPh sb="40" eb="42">
      <t>ケイヒ</t>
    </rPh>
    <rPh sb="43" eb="45">
      <t>サクゲン</t>
    </rPh>
    <rPh sb="46" eb="48">
      <t>テキセツ</t>
    </rPh>
    <rPh sb="49" eb="51">
      <t>トウシ</t>
    </rPh>
    <rPh sb="56" eb="60">
      <t>ルイジダンタイ</t>
    </rPh>
    <rPh sb="61" eb="63">
      <t>ヘイキン</t>
    </rPh>
    <rPh sb="64" eb="66">
      <t>シタマワ</t>
    </rPh>
    <rPh sb="74" eb="76">
      <t>シヒョウ</t>
    </rPh>
    <rPh sb="84" eb="85">
      <t>コ</t>
    </rPh>
    <rPh sb="89" eb="91">
      <t>コンゴ</t>
    </rPh>
    <rPh sb="92" eb="94">
      <t>ゾウカ</t>
    </rPh>
    <rPh sb="96" eb="98">
      <t>ミコ</t>
    </rPh>
    <rPh sb="109" eb="112">
      <t>キギョウサイ</t>
    </rPh>
    <rPh sb="112" eb="114">
      <t>ザンダカ</t>
    </rPh>
    <rPh sb="114" eb="115">
      <t>タイ</t>
    </rPh>
    <rPh sb="115" eb="119">
      <t>キュウスイシュウエキ</t>
    </rPh>
    <rPh sb="119" eb="121">
      <t>ヒリツ</t>
    </rPh>
    <rPh sb="123" eb="125">
      <t>テキセツ</t>
    </rPh>
    <rPh sb="126" eb="128">
      <t>トウシ</t>
    </rPh>
    <rPh sb="129" eb="133">
      <t>リョウキンセッテイ</t>
    </rPh>
    <rPh sb="141" eb="145">
      <t>ゲンショウケイコウ</t>
    </rPh>
    <rPh sb="148" eb="150">
      <t>レイワ</t>
    </rPh>
    <rPh sb="151" eb="153">
      <t>ネンド</t>
    </rPh>
    <rPh sb="154" eb="156">
      <t>ゾウカ</t>
    </rPh>
    <rPh sb="166" eb="172">
      <t>ブッカコウトウタイサク</t>
    </rPh>
    <rPh sb="175" eb="179">
      <t>スイドウリョウキン</t>
    </rPh>
    <rPh sb="180" eb="184">
      <t>キホンリョウキン</t>
    </rPh>
    <rPh sb="363" eb="365">
      <t>タイサク</t>
    </rPh>
    <rPh sb="376" eb="379">
      <t>ハイスイカン</t>
    </rPh>
    <rPh sb="380" eb="383">
      <t>ゼンメンテキ</t>
    </rPh>
    <rPh sb="384" eb="386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</si>
</sst>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0.56999999999999995</c:v>
                </c:pt>
                <c:pt idx="1">
                  <c:v>0.39</c:v>
                </c:pt>
                <c:pt idx="2">
                  <c:v>0.49</c:v>
                </c:pt>
                <c:pt idx="3">
                  <c:v>0.87</c:v>
                </c:pt>
                <c:pt idx="4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3-41D2-AF17-155B60574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0.52</c:v>
                </c:pt>
                <c:pt idx="2">
                  <c:v>0.53</c:v>
                </c:pt>
                <c:pt idx="3">
                  <c:v>0.48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3-41D2-AF17-155B60574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84.92</c:v>
                </c:pt>
                <c:pt idx="1">
                  <c:v>77.62</c:v>
                </c:pt>
                <c:pt idx="2">
                  <c:v>79.62</c:v>
                </c:pt>
                <c:pt idx="3">
                  <c:v>78.150000000000006</c:v>
                </c:pt>
                <c:pt idx="4">
                  <c:v>78.239999999999995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3-4998-A5CC-4CB90E488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55.03</c:v>
                </c:pt>
                <c:pt idx="1">
                  <c:v>55.14</c:v>
                </c:pt>
                <c:pt idx="2">
                  <c:v>55.89</c:v>
                </c:pt>
                <c:pt idx="3">
                  <c:v>55.72</c:v>
                </c:pt>
                <c:pt idx="4">
                  <c:v>55.31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3-4998-A5CC-4CB90E488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66.459999999999994</c:v>
                </c:pt>
                <c:pt idx="1">
                  <c:v>72.33</c:v>
                </c:pt>
                <c:pt idx="2">
                  <c:v>71.75</c:v>
                </c:pt>
                <c:pt idx="3">
                  <c:v>72.63</c:v>
                </c:pt>
                <c:pt idx="4">
                  <c:v>72.260000000000005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3-4D29-AEDC-29E88B8C1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81.900000000000006</c:v>
                </c:pt>
                <c:pt idx="1">
                  <c:v>81.39</c:v>
                </c:pt>
                <c:pt idx="2">
                  <c:v>81.27</c:v>
                </c:pt>
                <c:pt idx="3">
                  <c:v>81.260000000000005</c:v>
                </c:pt>
                <c:pt idx="4">
                  <c:v>80.36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3-4D29-AEDC-29E88B8C1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109.23</c:v>
                </c:pt>
                <c:pt idx="1">
                  <c:v>110.54</c:v>
                </c:pt>
                <c:pt idx="2">
                  <c:v>123</c:v>
                </c:pt>
                <c:pt idx="3">
                  <c:v>119.07</c:v>
                </c:pt>
                <c:pt idx="4">
                  <c:v>116.63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F-4F1B-BBA4-258BF7839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108.87</c:v>
                </c:pt>
                <c:pt idx="1">
                  <c:v>108.61</c:v>
                </c:pt>
                <c:pt idx="2">
                  <c:v>108.35</c:v>
                </c:pt>
                <c:pt idx="3">
                  <c:v>108.84</c:v>
                </c:pt>
                <c:pt idx="4">
                  <c:v>105.92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F-4F1B-BBA4-258BF7839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41.87</c:v>
                </c:pt>
                <c:pt idx="1">
                  <c:v>43.86</c:v>
                </c:pt>
                <c:pt idx="2">
                  <c:v>45.66</c:v>
                </c:pt>
                <c:pt idx="3">
                  <c:v>47.62</c:v>
                </c:pt>
                <c:pt idx="4">
                  <c:v>49.09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7-4C68-91F2-7790EA7B6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48.87</c:v>
                </c:pt>
                <c:pt idx="1">
                  <c:v>49.92</c:v>
                </c:pt>
                <c:pt idx="2">
                  <c:v>50.63</c:v>
                </c:pt>
                <c:pt idx="3">
                  <c:v>51.29</c:v>
                </c:pt>
                <c:pt idx="4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7-4C68-91F2-7790EA7B6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6.39</c:v>
                </c:pt>
                <c:pt idx="1">
                  <c:v>7.08</c:v>
                </c:pt>
                <c:pt idx="2">
                  <c:v>15.47</c:v>
                </c:pt>
                <c:pt idx="3">
                  <c:v>16.829999999999998</c:v>
                </c:pt>
                <c:pt idx="4">
                  <c:v>17.350000000000001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5-4953-88B8-2BEB785AE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14.85</c:v>
                </c:pt>
                <c:pt idx="1">
                  <c:v>16.88</c:v>
                </c:pt>
                <c:pt idx="2">
                  <c:v>18.28</c:v>
                </c:pt>
                <c:pt idx="3">
                  <c:v>19.61</c:v>
                </c:pt>
                <c:pt idx="4">
                  <c:v>20.73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5-4953-88B8-2BEB785AE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1-45CA-957B-134284533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3.16</c:v>
                </c:pt>
                <c:pt idx="1">
                  <c:v>3.59</c:v>
                </c:pt>
                <c:pt idx="2">
                  <c:v>3.98</c:v>
                </c:pt>
                <c:pt idx="3">
                  <c:v>6.02</c:v>
                </c:pt>
                <c:pt idx="4">
                  <c:v>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1-45CA-957B-134284533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107.62</c:v>
                </c:pt>
                <c:pt idx="1">
                  <c:v>111.06</c:v>
                </c:pt>
                <c:pt idx="2">
                  <c:v>128.38</c:v>
                </c:pt>
                <c:pt idx="3">
                  <c:v>155.07</c:v>
                </c:pt>
                <c:pt idx="4">
                  <c:v>170.29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5-4D1F-9D87-DDDE707BA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369.69</c:v>
                </c:pt>
                <c:pt idx="1">
                  <c:v>379.08</c:v>
                </c:pt>
                <c:pt idx="2">
                  <c:v>367.55</c:v>
                </c:pt>
                <c:pt idx="3">
                  <c:v>378.56</c:v>
                </c:pt>
                <c:pt idx="4">
                  <c:v>364.46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5-4D1F-9D87-DDDE707BA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800.81</c:v>
                </c:pt>
                <c:pt idx="1">
                  <c:v>774.5</c:v>
                </c:pt>
                <c:pt idx="2">
                  <c:v>735.5</c:v>
                </c:pt>
                <c:pt idx="3">
                  <c:v>711.26</c:v>
                </c:pt>
                <c:pt idx="4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4-4A9B-9608-96F5C3FE8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402.99</c:v>
                </c:pt>
                <c:pt idx="1">
                  <c:v>398.98</c:v>
                </c:pt>
                <c:pt idx="2">
                  <c:v>418.68</c:v>
                </c:pt>
                <c:pt idx="3">
                  <c:v>395.68</c:v>
                </c:pt>
                <c:pt idx="4">
                  <c:v>403.72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4-4A9B-9608-96F5C3FE8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100.82</c:v>
                </c:pt>
                <c:pt idx="1">
                  <c:v>102.76</c:v>
                </c:pt>
                <c:pt idx="2">
                  <c:v>115.51</c:v>
                </c:pt>
                <c:pt idx="3">
                  <c:v>114.21</c:v>
                </c:pt>
                <c:pt idx="4">
                  <c:v>99.38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5-428B-9818-A475AFFA8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98.66</c:v>
                </c:pt>
                <c:pt idx="1">
                  <c:v>98.64</c:v>
                </c:pt>
                <c:pt idx="2">
                  <c:v>94.78</c:v>
                </c:pt>
                <c:pt idx="3">
                  <c:v>97.59</c:v>
                </c:pt>
                <c:pt idx="4">
                  <c:v>92.17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5-428B-9818-A475AFFA8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166.39</c:v>
                </c:pt>
                <c:pt idx="1">
                  <c:v>163.13</c:v>
                </c:pt>
                <c:pt idx="2">
                  <c:v>144.97999999999999</c:v>
                </c:pt>
                <c:pt idx="3">
                  <c:v>146.77000000000001</c:v>
                </c:pt>
                <c:pt idx="4">
                  <c:v>151.6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F-4AD3-9DC6-0B038C012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178.59</c:v>
                </c:pt>
                <c:pt idx="1">
                  <c:v>178.92</c:v>
                </c:pt>
                <c:pt idx="2">
                  <c:v>181.3</c:v>
                </c:pt>
                <c:pt idx="3">
                  <c:v>181.71</c:v>
                </c:pt>
                <c:pt idx="4">
                  <c:v>188.51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F-4AD3-9DC6-0B038C012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L16" zoomScaleNormal="100" workbookViewId="0">
      <selection activeCell="CH26" sqref="CH2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2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2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7" t="str">
        <f>データ!H6</f>
        <v>宮崎県　国富町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2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A6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18695</v>
      </c>
      <c r="AM8" s="66"/>
      <c r="AN8" s="66"/>
      <c r="AO8" s="66"/>
      <c r="AP8" s="66"/>
      <c r="AQ8" s="66"/>
      <c r="AR8" s="66"/>
      <c r="AS8" s="66"/>
      <c r="AT8" s="37">
        <f>データ!$S$6</f>
        <v>130.63</v>
      </c>
      <c r="AU8" s="38"/>
      <c r="AV8" s="38"/>
      <c r="AW8" s="38"/>
      <c r="AX8" s="38"/>
      <c r="AY8" s="38"/>
      <c r="AZ8" s="38"/>
      <c r="BA8" s="38"/>
      <c r="BB8" s="55">
        <f>データ!$T$6</f>
        <v>143.11000000000001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39.07</v>
      </c>
      <c r="J10" s="38"/>
      <c r="K10" s="38"/>
      <c r="L10" s="38"/>
      <c r="M10" s="38"/>
      <c r="N10" s="38"/>
      <c r="O10" s="65"/>
      <c r="P10" s="55">
        <f>データ!$P$6</f>
        <v>98.97</v>
      </c>
      <c r="Q10" s="55"/>
      <c r="R10" s="55"/>
      <c r="S10" s="55"/>
      <c r="T10" s="55"/>
      <c r="U10" s="55"/>
      <c r="V10" s="55"/>
      <c r="W10" s="66">
        <f>データ!$Q$6</f>
        <v>3353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18406</v>
      </c>
      <c r="AM10" s="66"/>
      <c r="AN10" s="66"/>
      <c r="AO10" s="66"/>
      <c r="AP10" s="66"/>
      <c r="AQ10" s="66"/>
      <c r="AR10" s="66"/>
      <c r="AS10" s="66"/>
      <c r="AT10" s="37">
        <f>データ!$V$6</f>
        <v>34.450000000000003</v>
      </c>
      <c r="AU10" s="38"/>
      <c r="AV10" s="38"/>
      <c r="AW10" s="38"/>
      <c r="AX10" s="38"/>
      <c r="AY10" s="38"/>
      <c r="AZ10" s="38"/>
      <c r="BA10" s="38"/>
      <c r="BB10" s="55">
        <f>データ!$W$6</f>
        <v>534.28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114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113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112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aBxeRxImUaeA2/eJ5r2y40g4lKi+dttiSwXDIuSdgUnsn5pbr0d7LqnM4ixQbVCCvIEyPsrUNEQyZVoZAIs2TQ==" saltValue="UH9YQ4O3+N/4MQpxe7l5Nw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2022</v>
      </c>
      <c r="C6" s="20">
        <f t="shared" ref="C6:W6" si="3">C7</f>
        <v>453820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宮崎県　国富町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A6</v>
      </c>
      <c r="M6" s="20" t="str">
        <f t="shared" si="3"/>
        <v>非設置</v>
      </c>
      <c r="N6" s="21" t="str">
        <f t="shared" si="3"/>
        <v>-</v>
      </c>
      <c r="O6" s="21">
        <f t="shared" si="3"/>
        <v>39.07</v>
      </c>
      <c r="P6" s="21">
        <f t="shared" si="3"/>
        <v>98.97</v>
      </c>
      <c r="Q6" s="21">
        <f t="shared" si="3"/>
        <v>3353</v>
      </c>
      <c r="R6" s="21">
        <f t="shared" si="3"/>
        <v>18695</v>
      </c>
      <c r="S6" s="21">
        <f t="shared" si="3"/>
        <v>130.63</v>
      </c>
      <c r="T6" s="21">
        <f t="shared" si="3"/>
        <v>143.11000000000001</v>
      </c>
      <c r="U6" s="21">
        <f t="shared" si="3"/>
        <v>18406</v>
      </c>
      <c r="V6" s="21">
        <f t="shared" si="3"/>
        <v>34.450000000000003</v>
      </c>
      <c r="W6" s="21">
        <f t="shared" si="3"/>
        <v>534.28</v>
      </c>
      <c r="X6" s="22">
        <f>IF(X7="",NA(),X7)</f>
        <v>109.23</v>
      </c>
      <c r="Y6" s="22">
        <f t="shared" ref="Y6:AG6" si="4">IF(Y7="",NA(),Y7)</f>
        <v>110.54</v>
      </c>
      <c r="Z6" s="22">
        <f t="shared" si="4"/>
        <v>123</v>
      </c>
      <c r="AA6" s="22">
        <f t="shared" si="4"/>
        <v>119.07</v>
      </c>
      <c r="AB6" s="22">
        <f t="shared" si="4"/>
        <v>116.63</v>
      </c>
      <c r="AC6" s="22">
        <f t="shared" si="4"/>
        <v>108.87</v>
      </c>
      <c r="AD6" s="22">
        <f t="shared" si="4"/>
        <v>108.61</v>
      </c>
      <c r="AE6" s="22">
        <f t="shared" si="4"/>
        <v>108.35</v>
      </c>
      <c r="AF6" s="22">
        <f t="shared" si="4"/>
        <v>108.84</v>
      </c>
      <c r="AG6" s="22">
        <f t="shared" si="4"/>
        <v>105.92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3.16</v>
      </c>
      <c r="AO6" s="22">
        <f t="shared" si="5"/>
        <v>3.59</v>
      </c>
      <c r="AP6" s="22">
        <f t="shared" si="5"/>
        <v>3.98</v>
      </c>
      <c r="AQ6" s="22">
        <f t="shared" si="5"/>
        <v>6.02</v>
      </c>
      <c r="AR6" s="22">
        <f t="shared" si="5"/>
        <v>7.78</v>
      </c>
      <c r="AS6" s="21" t="str">
        <f>IF(AS7="","",IF(AS7="-","【-】","【"&amp;SUBSTITUTE(TEXT(AS7,"#,##0.00"),"-","△")&amp;"】"))</f>
        <v>【1.34】</v>
      </c>
      <c r="AT6" s="22">
        <f>IF(AT7="",NA(),AT7)</f>
        <v>107.62</v>
      </c>
      <c r="AU6" s="22">
        <f t="shared" ref="AU6:BC6" si="6">IF(AU7="",NA(),AU7)</f>
        <v>111.06</v>
      </c>
      <c r="AV6" s="22">
        <f t="shared" si="6"/>
        <v>128.38</v>
      </c>
      <c r="AW6" s="22">
        <f t="shared" si="6"/>
        <v>155.07</v>
      </c>
      <c r="AX6" s="22">
        <f t="shared" si="6"/>
        <v>170.29</v>
      </c>
      <c r="AY6" s="22">
        <f t="shared" si="6"/>
        <v>369.69</v>
      </c>
      <c r="AZ6" s="22">
        <f t="shared" si="6"/>
        <v>379.08</v>
      </c>
      <c r="BA6" s="22">
        <f t="shared" si="6"/>
        <v>367.55</v>
      </c>
      <c r="BB6" s="22">
        <f t="shared" si="6"/>
        <v>378.56</v>
      </c>
      <c r="BC6" s="22">
        <f t="shared" si="6"/>
        <v>364.46</v>
      </c>
      <c r="BD6" s="21" t="str">
        <f>IF(BD7="","",IF(BD7="-","【-】","【"&amp;SUBSTITUTE(TEXT(BD7,"#,##0.00"),"-","△")&amp;"】"))</f>
        <v>【252.29】</v>
      </c>
      <c r="BE6" s="22">
        <f>IF(BE7="",NA(),BE7)</f>
        <v>800.81</v>
      </c>
      <c r="BF6" s="22">
        <f t="shared" ref="BF6:BN6" si="7">IF(BF7="",NA(),BF7)</f>
        <v>774.5</v>
      </c>
      <c r="BG6" s="22">
        <f t="shared" si="7"/>
        <v>735.5</v>
      </c>
      <c r="BH6" s="22">
        <f t="shared" si="7"/>
        <v>711.26</v>
      </c>
      <c r="BI6" s="22">
        <f t="shared" si="7"/>
        <v>763</v>
      </c>
      <c r="BJ6" s="22">
        <f t="shared" si="7"/>
        <v>402.99</v>
      </c>
      <c r="BK6" s="22">
        <f t="shared" si="7"/>
        <v>398.98</v>
      </c>
      <c r="BL6" s="22">
        <f t="shared" si="7"/>
        <v>418.68</v>
      </c>
      <c r="BM6" s="22">
        <f t="shared" si="7"/>
        <v>395.68</v>
      </c>
      <c r="BN6" s="22">
        <f t="shared" si="7"/>
        <v>403.72</v>
      </c>
      <c r="BO6" s="21" t="str">
        <f>IF(BO7="","",IF(BO7="-","【-】","【"&amp;SUBSTITUTE(TEXT(BO7,"#,##0.00"),"-","△")&amp;"】"))</f>
        <v>【268.07】</v>
      </c>
      <c r="BP6" s="22">
        <f>IF(BP7="",NA(),BP7)</f>
        <v>100.82</v>
      </c>
      <c r="BQ6" s="22">
        <f t="shared" ref="BQ6:BY6" si="8">IF(BQ7="",NA(),BQ7)</f>
        <v>102.76</v>
      </c>
      <c r="BR6" s="22">
        <f t="shared" si="8"/>
        <v>115.51</v>
      </c>
      <c r="BS6" s="22">
        <f t="shared" si="8"/>
        <v>114.21</v>
      </c>
      <c r="BT6" s="22">
        <f t="shared" si="8"/>
        <v>99.38</v>
      </c>
      <c r="BU6" s="22">
        <f t="shared" si="8"/>
        <v>98.66</v>
      </c>
      <c r="BV6" s="22">
        <f t="shared" si="8"/>
        <v>98.64</v>
      </c>
      <c r="BW6" s="22">
        <f t="shared" si="8"/>
        <v>94.78</v>
      </c>
      <c r="BX6" s="22">
        <f t="shared" si="8"/>
        <v>97.59</v>
      </c>
      <c r="BY6" s="22">
        <f t="shared" si="8"/>
        <v>92.17</v>
      </c>
      <c r="BZ6" s="21" t="str">
        <f>IF(BZ7="","",IF(BZ7="-","【-】","【"&amp;SUBSTITUTE(TEXT(BZ7,"#,##0.00"),"-","△")&amp;"】"))</f>
        <v>【97.47】</v>
      </c>
      <c r="CA6" s="22">
        <f>IF(CA7="",NA(),CA7)</f>
        <v>166.39</v>
      </c>
      <c r="CB6" s="22">
        <f t="shared" ref="CB6:CJ6" si="9">IF(CB7="",NA(),CB7)</f>
        <v>163.13</v>
      </c>
      <c r="CC6" s="22">
        <f t="shared" si="9"/>
        <v>144.97999999999999</v>
      </c>
      <c r="CD6" s="22">
        <f t="shared" si="9"/>
        <v>146.77000000000001</v>
      </c>
      <c r="CE6" s="22">
        <f t="shared" si="9"/>
        <v>151.6</v>
      </c>
      <c r="CF6" s="22">
        <f t="shared" si="9"/>
        <v>178.59</v>
      </c>
      <c r="CG6" s="22">
        <f t="shared" si="9"/>
        <v>178.92</v>
      </c>
      <c r="CH6" s="22">
        <f t="shared" si="9"/>
        <v>181.3</v>
      </c>
      <c r="CI6" s="22">
        <f t="shared" si="9"/>
        <v>181.71</v>
      </c>
      <c r="CJ6" s="22">
        <f t="shared" si="9"/>
        <v>188.51</v>
      </c>
      <c r="CK6" s="21" t="str">
        <f>IF(CK7="","",IF(CK7="-","【-】","【"&amp;SUBSTITUTE(TEXT(CK7,"#,##0.00"),"-","△")&amp;"】"))</f>
        <v>【174.75】</v>
      </c>
      <c r="CL6" s="22">
        <f>IF(CL7="",NA(),CL7)</f>
        <v>84.92</v>
      </c>
      <c r="CM6" s="22">
        <f t="shared" ref="CM6:CU6" si="10">IF(CM7="",NA(),CM7)</f>
        <v>77.62</v>
      </c>
      <c r="CN6" s="22">
        <f t="shared" si="10"/>
        <v>79.62</v>
      </c>
      <c r="CO6" s="22">
        <f t="shared" si="10"/>
        <v>78.150000000000006</v>
      </c>
      <c r="CP6" s="22">
        <f t="shared" si="10"/>
        <v>78.239999999999995</v>
      </c>
      <c r="CQ6" s="22">
        <f t="shared" si="10"/>
        <v>55.03</v>
      </c>
      <c r="CR6" s="22">
        <f t="shared" si="10"/>
        <v>55.14</v>
      </c>
      <c r="CS6" s="22">
        <f t="shared" si="10"/>
        <v>55.89</v>
      </c>
      <c r="CT6" s="22">
        <f t="shared" si="10"/>
        <v>55.72</v>
      </c>
      <c r="CU6" s="22">
        <f t="shared" si="10"/>
        <v>55.31</v>
      </c>
      <c r="CV6" s="21" t="str">
        <f>IF(CV7="","",IF(CV7="-","【-】","【"&amp;SUBSTITUTE(TEXT(CV7,"#,##0.00"),"-","△")&amp;"】"))</f>
        <v>【59.97】</v>
      </c>
      <c r="CW6" s="22">
        <f>IF(CW7="",NA(),CW7)</f>
        <v>66.459999999999994</v>
      </c>
      <c r="CX6" s="22">
        <f t="shared" ref="CX6:DF6" si="11">IF(CX7="",NA(),CX7)</f>
        <v>72.33</v>
      </c>
      <c r="CY6" s="22">
        <f t="shared" si="11"/>
        <v>71.75</v>
      </c>
      <c r="CZ6" s="22">
        <f t="shared" si="11"/>
        <v>72.63</v>
      </c>
      <c r="DA6" s="22">
        <f t="shared" si="11"/>
        <v>72.260000000000005</v>
      </c>
      <c r="DB6" s="22">
        <f t="shared" si="11"/>
        <v>81.900000000000006</v>
      </c>
      <c r="DC6" s="22">
        <f t="shared" si="11"/>
        <v>81.39</v>
      </c>
      <c r="DD6" s="22">
        <f t="shared" si="11"/>
        <v>81.27</v>
      </c>
      <c r="DE6" s="22">
        <f t="shared" si="11"/>
        <v>81.260000000000005</v>
      </c>
      <c r="DF6" s="22">
        <f t="shared" si="11"/>
        <v>80.36</v>
      </c>
      <c r="DG6" s="21" t="str">
        <f>IF(DG7="","",IF(DG7="-","【-】","【"&amp;SUBSTITUTE(TEXT(DG7,"#,##0.00"),"-","△")&amp;"】"))</f>
        <v>【89.76】</v>
      </c>
      <c r="DH6" s="22">
        <f>IF(DH7="",NA(),DH7)</f>
        <v>41.87</v>
      </c>
      <c r="DI6" s="22">
        <f t="shared" ref="DI6:DQ6" si="12">IF(DI7="",NA(),DI7)</f>
        <v>43.86</v>
      </c>
      <c r="DJ6" s="22">
        <f t="shared" si="12"/>
        <v>45.66</v>
      </c>
      <c r="DK6" s="22">
        <f t="shared" si="12"/>
        <v>47.62</v>
      </c>
      <c r="DL6" s="22">
        <f t="shared" si="12"/>
        <v>49.09</v>
      </c>
      <c r="DM6" s="22">
        <f t="shared" si="12"/>
        <v>48.87</v>
      </c>
      <c r="DN6" s="22">
        <f t="shared" si="12"/>
        <v>49.92</v>
      </c>
      <c r="DO6" s="22">
        <f t="shared" si="12"/>
        <v>50.63</v>
      </c>
      <c r="DP6" s="22">
        <f t="shared" si="12"/>
        <v>51.29</v>
      </c>
      <c r="DQ6" s="22">
        <f t="shared" si="12"/>
        <v>52.2</v>
      </c>
      <c r="DR6" s="21" t="str">
        <f>IF(DR7="","",IF(DR7="-","【-】","【"&amp;SUBSTITUTE(TEXT(DR7,"#,##0.00"),"-","△")&amp;"】"))</f>
        <v>【51.51】</v>
      </c>
      <c r="DS6" s="22">
        <f>IF(DS7="",NA(),DS7)</f>
        <v>6.39</v>
      </c>
      <c r="DT6" s="22">
        <f t="shared" ref="DT6:EB6" si="13">IF(DT7="",NA(),DT7)</f>
        <v>7.08</v>
      </c>
      <c r="DU6" s="22">
        <f t="shared" si="13"/>
        <v>15.47</v>
      </c>
      <c r="DV6" s="22">
        <f t="shared" si="13"/>
        <v>16.829999999999998</v>
      </c>
      <c r="DW6" s="22">
        <f t="shared" si="13"/>
        <v>17.350000000000001</v>
      </c>
      <c r="DX6" s="22">
        <f t="shared" si="13"/>
        <v>14.85</v>
      </c>
      <c r="DY6" s="22">
        <f t="shared" si="13"/>
        <v>16.88</v>
      </c>
      <c r="DZ6" s="22">
        <f t="shared" si="13"/>
        <v>18.28</v>
      </c>
      <c r="EA6" s="22">
        <f t="shared" si="13"/>
        <v>19.61</v>
      </c>
      <c r="EB6" s="22">
        <f t="shared" si="13"/>
        <v>20.73</v>
      </c>
      <c r="EC6" s="21" t="str">
        <f>IF(EC7="","",IF(EC7="-","【-】","【"&amp;SUBSTITUTE(TEXT(EC7,"#,##0.00"),"-","△")&amp;"】"))</f>
        <v>【23.75】</v>
      </c>
      <c r="ED6" s="22">
        <f>IF(ED7="",NA(),ED7)</f>
        <v>0.56999999999999995</v>
      </c>
      <c r="EE6" s="22">
        <f t="shared" ref="EE6:EM6" si="14">IF(EE7="",NA(),EE7)</f>
        <v>0.39</v>
      </c>
      <c r="EF6" s="22">
        <f t="shared" si="14"/>
        <v>0.49</v>
      </c>
      <c r="EG6" s="22">
        <f t="shared" si="14"/>
        <v>0.87</v>
      </c>
      <c r="EH6" s="22">
        <f t="shared" si="14"/>
        <v>0.97</v>
      </c>
      <c r="EI6" s="22">
        <f t="shared" si="14"/>
        <v>0.5</v>
      </c>
      <c r="EJ6" s="22">
        <f t="shared" si="14"/>
        <v>0.52</v>
      </c>
      <c r="EK6" s="22">
        <f t="shared" si="14"/>
        <v>0.53</v>
      </c>
      <c r="EL6" s="22">
        <f t="shared" si="14"/>
        <v>0.48</v>
      </c>
      <c r="EM6" s="22">
        <f t="shared" si="14"/>
        <v>0.5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2">
      <c r="A7" s="15"/>
      <c r="B7" s="24">
        <v>2022</v>
      </c>
      <c r="C7" s="24">
        <v>453820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39.07</v>
      </c>
      <c r="P7" s="25">
        <v>98.97</v>
      </c>
      <c r="Q7" s="25">
        <v>3353</v>
      </c>
      <c r="R7" s="25">
        <v>18695</v>
      </c>
      <c r="S7" s="25">
        <v>130.63</v>
      </c>
      <c r="T7" s="25">
        <v>143.11000000000001</v>
      </c>
      <c r="U7" s="25">
        <v>18406</v>
      </c>
      <c r="V7" s="25">
        <v>34.450000000000003</v>
      </c>
      <c r="W7" s="25">
        <v>534.28</v>
      </c>
      <c r="X7" s="25">
        <v>109.23</v>
      </c>
      <c r="Y7" s="25">
        <v>110.54</v>
      </c>
      <c r="Z7" s="25">
        <v>123</v>
      </c>
      <c r="AA7" s="25">
        <v>119.07</v>
      </c>
      <c r="AB7" s="25">
        <v>116.63</v>
      </c>
      <c r="AC7" s="25">
        <v>108.87</v>
      </c>
      <c r="AD7" s="25">
        <v>108.61</v>
      </c>
      <c r="AE7" s="25">
        <v>108.35</v>
      </c>
      <c r="AF7" s="25">
        <v>108.84</v>
      </c>
      <c r="AG7" s="25">
        <v>105.92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3.16</v>
      </c>
      <c r="AO7" s="25">
        <v>3.59</v>
      </c>
      <c r="AP7" s="25">
        <v>3.98</v>
      </c>
      <c r="AQ7" s="25">
        <v>6.02</v>
      </c>
      <c r="AR7" s="25">
        <v>7.78</v>
      </c>
      <c r="AS7" s="25">
        <v>1.34</v>
      </c>
      <c r="AT7" s="25">
        <v>107.62</v>
      </c>
      <c r="AU7" s="25">
        <v>111.06</v>
      </c>
      <c r="AV7" s="25">
        <v>128.38</v>
      </c>
      <c r="AW7" s="25">
        <v>155.07</v>
      </c>
      <c r="AX7" s="25">
        <v>170.29</v>
      </c>
      <c r="AY7" s="25">
        <v>369.69</v>
      </c>
      <c r="AZ7" s="25">
        <v>379.08</v>
      </c>
      <c r="BA7" s="25">
        <v>367.55</v>
      </c>
      <c r="BB7" s="25">
        <v>378.56</v>
      </c>
      <c r="BC7" s="25">
        <v>364.46</v>
      </c>
      <c r="BD7" s="25">
        <v>252.29</v>
      </c>
      <c r="BE7" s="25">
        <v>800.81</v>
      </c>
      <c r="BF7" s="25">
        <v>774.5</v>
      </c>
      <c r="BG7" s="25">
        <v>735.5</v>
      </c>
      <c r="BH7" s="25">
        <v>711.26</v>
      </c>
      <c r="BI7" s="25">
        <v>763</v>
      </c>
      <c r="BJ7" s="25">
        <v>402.99</v>
      </c>
      <c r="BK7" s="25">
        <v>398.98</v>
      </c>
      <c r="BL7" s="25">
        <v>418.68</v>
      </c>
      <c r="BM7" s="25">
        <v>395.68</v>
      </c>
      <c r="BN7" s="25">
        <v>403.72</v>
      </c>
      <c r="BO7" s="25">
        <v>268.07</v>
      </c>
      <c r="BP7" s="25">
        <v>100.82</v>
      </c>
      <c r="BQ7" s="25">
        <v>102.76</v>
      </c>
      <c r="BR7" s="25">
        <v>115.51</v>
      </c>
      <c r="BS7" s="25">
        <v>114.21</v>
      </c>
      <c r="BT7" s="25">
        <v>99.38</v>
      </c>
      <c r="BU7" s="25">
        <v>98.66</v>
      </c>
      <c r="BV7" s="25">
        <v>98.64</v>
      </c>
      <c r="BW7" s="25">
        <v>94.78</v>
      </c>
      <c r="BX7" s="25">
        <v>97.59</v>
      </c>
      <c r="BY7" s="25">
        <v>92.17</v>
      </c>
      <c r="BZ7" s="25">
        <v>97.47</v>
      </c>
      <c r="CA7" s="25">
        <v>166.39</v>
      </c>
      <c r="CB7" s="25">
        <v>163.13</v>
      </c>
      <c r="CC7" s="25">
        <v>144.97999999999999</v>
      </c>
      <c r="CD7" s="25">
        <v>146.77000000000001</v>
      </c>
      <c r="CE7" s="25">
        <v>151.6</v>
      </c>
      <c r="CF7" s="25">
        <v>178.59</v>
      </c>
      <c r="CG7" s="25">
        <v>178.92</v>
      </c>
      <c r="CH7" s="25">
        <v>181.3</v>
      </c>
      <c r="CI7" s="25">
        <v>181.71</v>
      </c>
      <c r="CJ7" s="25">
        <v>188.51</v>
      </c>
      <c r="CK7" s="25">
        <v>174.75</v>
      </c>
      <c r="CL7" s="25">
        <v>84.92</v>
      </c>
      <c r="CM7" s="25">
        <v>77.62</v>
      </c>
      <c r="CN7" s="25">
        <v>79.62</v>
      </c>
      <c r="CO7" s="25">
        <v>78.150000000000006</v>
      </c>
      <c r="CP7" s="25">
        <v>78.239999999999995</v>
      </c>
      <c r="CQ7" s="25">
        <v>55.03</v>
      </c>
      <c r="CR7" s="25">
        <v>55.14</v>
      </c>
      <c r="CS7" s="25">
        <v>55.89</v>
      </c>
      <c r="CT7" s="25">
        <v>55.72</v>
      </c>
      <c r="CU7" s="25">
        <v>55.31</v>
      </c>
      <c r="CV7" s="25">
        <v>59.97</v>
      </c>
      <c r="CW7" s="25">
        <v>66.459999999999994</v>
      </c>
      <c r="CX7" s="25">
        <v>72.33</v>
      </c>
      <c r="CY7" s="25">
        <v>71.75</v>
      </c>
      <c r="CZ7" s="25">
        <v>72.63</v>
      </c>
      <c r="DA7" s="25">
        <v>72.260000000000005</v>
      </c>
      <c r="DB7" s="25">
        <v>81.900000000000006</v>
      </c>
      <c r="DC7" s="25">
        <v>81.39</v>
      </c>
      <c r="DD7" s="25">
        <v>81.27</v>
      </c>
      <c r="DE7" s="25">
        <v>81.260000000000005</v>
      </c>
      <c r="DF7" s="25">
        <v>80.36</v>
      </c>
      <c r="DG7" s="25">
        <v>89.76</v>
      </c>
      <c r="DH7" s="25">
        <v>41.87</v>
      </c>
      <c r="DI7" s="25">
        <v>43.86</v>
      </c>
      <c r="DJ7" s="25">
        <v>45.66</v>
      </c>
      <c r="DK7" s="25">
        <v>47.62</v>
      </c>
      <c r="DL7" s="25">
        <v>49.09</v>
      </c>
      <c r="DM7" s="25">
        <v>48.87</v>
      </c>
      <c r="DN7" s="25">
        <v>49.92</v>
      </c>
      <c r="DO7" s="25">
        <v>50.63</v>
      </c>
      <c r="DP7" s="25">
        <v>51.29</v>
      </c>
      <c r="DQ7" s="25">
        <v>52.2</v>
      </c>
      <c r="DR7" s="25">
        <v>51.51</v>
      </c>
      <c r="DS7" s="25">
        <v>6.39</v>
      </c>
      <c r="DT7" s="25">
        <v>7.08</v>
      </c>
      <c r="DU7" s="25">
        <v>15.47</v>
      </c>
      <c r="DV7" s="25">
        <v>16.829999999999998</v>
      </c>
      <c r="DW7" s="25">
        <v>17.350000000000001</v>
      </c>
      <c r="DX7" s="25">
        <v>14.85</v>
      </c>
      <c r="DY7" s="25">
        <v>16.88</v>
      </c>
      <c r="DZ7" s="25">
        <v>18.28</v>
      </c>
      <c r="EA7" s="25">
        <v>19.61</v>
      </c>
      <c r="EB7" s="25">
        <v>20.73</v>
      </c>
      <c r="EC7" s="25">
        <v>23.75</v>
      </c>
      <c r="ED7" s="25">
        <v>0.56999999999999995</v>
      </c>
      <c r="EE7" s="25">
        <v>0.39</v>
      </c>
      <c r="EF7" s="25">
        <v>0.49</v>
      </c>
      <c r="EG7" s="25">
        <v>0.87</v>
      </c>
      <c r="EH7" s="25">
        <v>0.97</v>
      </c>
      <c r="EI7" s="25">
        <v>0.5</v>
      </c>
      <c r="EJ7" s="25">
        <v>0.52</v>
      </c>
      <c r="EK7" s="25">
        <v>0.53</v>
      </c>
      <c r="EL7" s="25">
        <v>0.48</v>
      </c>
      <c r="EM7" s="25">
        <v>0.5</v>
      </c>
      <c r="EN7" s="25">
        <v>0.67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2">
      <c r="B13" t="s">
        <v>107</v>
      </c>
      <c r="C13" t="s">
        <v>108</v>
      </c>
      <c r="D13" t="s">
        <v>109</v>
      </c>
      <c r="E13" t="s">
        <v>110</v>
      </c>
      <c r="F13" t="s">
        <v>108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長岡 聖大</cp:lastModifiedBy>
  <cp:lastPrinted>2024-02-01T05:54:47Z</cp:lastPrinted>
  <dcterms:created xsi:type="dcterms:W3CDTF">2023-12-05T01:02:31Z</dcterms:created>
  <dcterms:modified xsi:type="dcterms:W3CDTF">2024-02-08T08:49:37Z</dcterms:modified>
  <cp:category/>
</cp:coreProperties>
</file>